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17А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Б17А!#REF!</definedName>
    <definedName name="_Par114" localSheetId="1">Б17А!#REF!</definedName>
    <definedName name="_Par115" localSheetId="1">Б17А!#REF!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Б17А!#REF!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Б17А!$A$1:$G$351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9" i="2" l="1"/>
  <c r="D79" i="2"/>
  <c r="D80" i="2" s="1"/>
  <c r="D71" i="2"/>
  <c r="D51" i="2"/>
  <c r="D41" i="2"/>
  <c r="D22" i="2"/>
  <c r="D17" i="2"/>
  <c r="D12" i="2"/>
  <c r="D50" i="2" l="1"/>
  <c r="D25" i="2"/>
  <c r="D60" i="2"/>
  <c r="D61" i="2" s="1"/>
  <c r="D90" i="2"/>
  <c r="D91" i="2" s="1"/>
  <c r="D325" i="1"/>
  <c r="G325" i="1" s="1"/>
  <c r="G323" i="1"/>
  <c r="F321" i="1"/>
  <c r="F320" i="1"/>
  <c r="F319" i="1"/>
  <c r="F318" i="1"/>
  <c r="F317" i="1"/>
  <c r="F316" i="1"/>
  <c r="F315" i="1"/>
  <c r="F312" i="1"/>
  <c r="G311" i="1"/>
  <c r="G310" i="1"/>
  <c r="G309" i="1"/>
  <c r="G308" i="1"/>
  <c r="G306" i="1"/>
  <c r="G305" i="1"/>
  <c r="G304" i="1"/>
  <c r="G301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64" i="1"/>
  <c r="G263" i="1"/>
  <c r="G262" i="1"/>
  <c r="G258" i="1"/>
  <c r="G255" i="1"/>
  <c r="G249" i="1"/>
  <c r="G248" i="1"/>
  <c r="G247" i="1"/>
  <c r="G243" i="1"/>
  <c r="G242" i="1"/>
  <c r="G241" i="1"/>
  <c r="G240" i="1"/>
  <c r="G239" i="1"/>
  <c r="G234" i="1"/>
  <c r="G233" i="1"/>
  <c r="G232" i="1"/>
  <c r="G231" i="1"/>
  <c r="G230" i="1"/>
  <c r="G228" i="1"/>
  <c r="G227" i="1"/>
  <c r="G226" i="1"/>
  <c r="G224" i="1"/>
  <c r="G223" i="1"/>
  <c r="G220" i="1"/>
  <c r="G219" i="1"/>
  <c r="G218" i="1"/>
  <c r="G215" i="1"/>
  <c r="G214" i="1"/>
  <c r="G211" i="1"/>
  <c r="G208" i="1"/>
  <c r="G194" i="1"/>
  <c r="G171" i="1"/>
  <c r="G161" i="1"/>
  <c r="G160" i="1"/>
  <c r="G158" i="1"/>
  <c r="G156" i="1"/>
  <c r="G154" i="1"/>
  <c r="G148" i="1"/>
  <c r="G147" i="1"/>
  <c r="G146" i="1"/>
  <c r="G145" i="1"/>
  <c r="G144" i="1"/>
  <c r="G137" i="1"/>
  <c r="G134" i="1"/>
  <c r="G129" i="1"/>
  <c r="G127" i="1"/>
  <c r="G124" i="1"/>
  <c r="G119" i="1"/>
  <c r="G117" i="1"/>
  <c r="G112" i="1"/>
  <c r="G111" i="1"/>
  <c r="G108" i="1"/>
  <c r="G105" i="1"/>
  <c r="G98" i="1"/>
  <c r="G93" i="1"/>
  <c r="G92" i="1"/>
  <c r="G91" i="1"/>
  <c r="G83" i="1"/>
  <c r="G68" i="1"/>
  <c r="G67" i="1"/>
  <c r="G62" i="1"/>
  <c r="G61" i="1"/>
  <c r="G58" i="1"/>
  <c r="G57" i="1"/>
  <c r="G56" i="1"/>
  <c r="G55" i="1"/>
  <c r="G54" i="1"/>
  <c r="G53" i="1"/>
  <c r="G52" i="1"/>
  <c r="G51" i="1"/>
  <c r="G41" i="1"/>
  <c r="G39" i="1"/>
  <c r="G37" i="1"/>
  <c r="G32" i="1"/>
  <c r="G31" i="1"/>
  <c r="G28" i="1"/>
  <c r="G26" i="1"/>
  <c r="G30" i="1" l="1"/>
  <c r="G326" i="1" s="1"/>
  <c r="G69" i="1"/>
  <c r="G128" i="1"/>
  <c r="D141" i="1"/>
  <c r="F314" i="1"/>
  <c r="G118" i="1"/>
</calcChain>
</file>

<file path=xl/sharedStrings.xml><?xml version="1.0" encoding="utf-8"?>
<sst xmlns="http://schemas.openxmlformats.org/spreadsheetml/2006/main" count="635" uniqueCount="318">
  <si>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</si>
  <si>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</si>
  <si>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</si>
  <si>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</si>
  <si>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</si>
  <si>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</si>
  <si>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</si>
  <si>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</si>
  <si>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</si>
  <si>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</si>
  <si>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</si>
  <si>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</si>
  <si>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</si>
  <si>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</si>
  <si>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</si>
  <si>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</si>
  <si>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</si>
  <si>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</si>
  <si>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</si>
  <si>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17А по ул. Боровая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</si>
  <si>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</si>
  <si>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</si>
  <si>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</si>
  <si>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</si>
  <si>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</si>
  <si>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21.12.2017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</si>
  <si>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</si>
  <si>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</si>
  <si>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</si>
  <si>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</si>
  <si>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</si>
  <si>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</si>
  <si>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</si>
  <si>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</si>
  <si>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</si>
  <si>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</si>
  <si>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чердачного помещения от снега</t>
  </si>
  <si>
    <t>м2</t>
  </si>
  <si>
    <t>Очистка козырьков от снега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</si>
  <si>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</si>
  <si>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</si>
  <si>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</si>
  <si>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</si>
  <si>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</si>
  <si>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</si>
  <si>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Ремонт дверного полотна</t>
  </si>
  <si>
    <t>шт</t>
  </si>
  <si>
    <t>Снятие пружин входных дверей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</si>
  <si>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</si>
  <si>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</si>
  <si>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</si>
  <si>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</si>
  <si>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</si>
  <si>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</si>
  <si>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</si>
  <si>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</si>
  <si>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</si>
  <si>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</si>
  <si>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</si>
  <si>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</si>
  <si>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</si>
  <si>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</si>
  <si>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</si>
  <si>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</si>
  <si>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</si>
  <si>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</si>
  <si>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</si>
  <si>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</si>
  <si>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</si>
  <si>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</si>
  <si>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</si>
  <si>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</si>
  <si>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</si>
  <si>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</si>
  <si>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>м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</si>
  <si>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</si>
  <si>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</si>
  <si>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м3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</si>
  <si>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</si>
  <si>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</si>
  <si>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</si>
  <si>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</si>
  <si>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</si>
  <si>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</si>
  <si>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20.02. по 31.12.2019 год (исполнение договора управления многоквартирным домом от 20.02.2019 г.)</t>
  </si>
  <si>
    <t xml:space="preserve">   Текущий ремонт:</t>
  </si>
  <si>
    <t xml:space="preserve">Ремонт входных групп (работа согл. Договора от 12.05.2017г)  </t>
  </si>
  <si>
    <t xml:space="preserve">   Непредвиденные расходы:</t>
  </si>
  <si>
    <t>Ремонт канализации (по предписанию)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</si>
  <si>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</si>
  <si>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</si>
  <si>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</si>
  <si>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</si>
  <si>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</si>
  <si>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</si>
  <si>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</si>
  <si>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</si>
  <si>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</si>
  <si>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</si>
  <si>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</si>
  <si>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</si>
  <si>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</si>
  <si>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</si>
  <si>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</si>
  <si>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</si>
  <si>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</si>
  <si>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</si>
  <si>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</si>
  <si>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</si>
  <si>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</si>
  <si>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</si>
  <si>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Ремонт трубопровода системы  ГВС</t>
  </si>
  <si>
    <t xml:space="preserve">Установка навесного замка </t>
  </si>
  <si>
    <t>Поверка приборов учета горячей воды с заменой неисправных средств измерений</t>
  </si>
  <si>
    <t>Установка шайб системы ГВС</t>
  </si>
  <si>
    <t xml:space="preserve">Ремонт подвального окна </t>
  </si>
  <si>
    <t>Ремонт козырька наплавляемым покрытием</t>
  </si>
  <si>
    <t xml:space="preserve">Замена ламп светодиодных </t>
  </si>
  <si>
    <t>Спиливание деревьев</t>
  </si>
  <si>
    <t>шт.</t>
  </si>
  <si>
    <t>Ремонт межпанельных швов</t>
  </si>
  <si>
    <t>м/п</t>
  </si>
  <si>
    <t>Замена ламп ДРЛ</t>
  </si>
  <si>
    <t>Установка  пружины</t>
  </si>
  <si>
    <t>Поверка приборов учета холодной воды</t>
  </si>
  <si>
    <t>Механизированная уборка территории (грейдер)</t>
  </si>
  <si>
    <t>раз</t>
  </si>
  <si>
    <t xml:space="preserve"> 3. Лестничные клетки</t>
  </si>
  <si>
    <t xml:space="preserve"> 1. Несущие и ненесущие конструкции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</si>
  <si>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</si>
  <si>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</si>
  <si>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</si>
  <si>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</si>
  <si>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</si>
  <si>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</si>
  <si>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Очистка  козырьков  от снега</t>
  </si>
  <si>
    <t>Осмотр столярных изделий, оконных и дверных заполнений с устранением мелких неисправностей МОП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</si>
  <si>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</si>
  <si>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</si>
  <si>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</si>
  <si>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</si>
  <si>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</si>
  <si>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</si>
  <si>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II. Система ХВС</t>
  </si>
  <si>
    <t>Проверка исправности и работоспособности запорной арматуры ХВС (шаровых кранов)</t>
  </si>
  <si>
    <t>Очистка сетчатого фильтра ХВС от грязи</t>
  </si>
  <si>
    <t>III. Система ГВС</t>
  </si>
  <si>
    <t>Проверка исправности и работоспособности запорной арматуры ГВС (шаровых кранов)</t>
  </si>
  <si>
    <t>IV. Канализация</t>
  </si>
  <si>
    <t>Прочистка канализационных трубопроводов от жировых отложений</t>
  </si>
  <si>
    <t>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</si>
  <si>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</si>
  <si>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    </t>
  </si>
  <si>
    <t>Осмотр ИТП  здания</t>
  </si>
  <si>
    <t>1000 м3 здания</t>
  </si>
  <si>
    <t xml:space="preserve">Пуск и регулировка системы отопления </t>
  </si>
  <si>
    <t>Прочистка грязевиков и фильтров</t>
  </si>
  <si>
    <t>Прочистка дроссельной шайбы</t>
  </si>
  <si>
    <t>VI.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</si>
  <si>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</si>
  <si>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</si>
  <si>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</t>
  </si>
  <si>
    <t xml:space="preserve"> 2.2.3 Электрооборудование</t>
  </si>
  <si>
    <t>Замена перегоревшей эл.лампы накаливания</t>
  </si>
  <si>
    <t>Ревизия щитов</t>
  </si>
  <si>
    <t xml:space="preserve">Ревизия ВРУ 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</si>
  <si>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</si>
  <si>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</si>
  <si>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</si>
  <si>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</si>
  <si>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</si>
  <si>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</si>
  <si>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</si>
  <si>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</si>
  <si>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</si>
  <si>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Влажная протирка перил лестниц</t>
  </si>
  <si>
    <t>Мытье окон, оконных решеток</t>
  </si>
  <si>
    <t>Очистка территории от снега</t>
  </si>
  <si>
    <t>Очистка территории от уплотненного снега</t>
  </si>
  <si>
    <t>Посыпка территории противогололедными материалами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</si>
  <si>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</si>
  <si>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</si>
  <si>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</si>
  <si>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</si>
  <si>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</si>
  <si>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</si>
  <si>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Механизированная уборка территории</t>
  </si>
  <si>
    <t>м2*мес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</si>
  <si>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</si>
  <si>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</si>
  <si>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</si>
  <si>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</si>
  <si>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</si>
  <si>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</si>
  <si>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</si>
  <si>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</si>
  <si>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Завоз песка в песочницы      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</si>
  <si>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</si>
  <si>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</si>
  <si>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</si>
  <si>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</si>
  <si>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Уборка в зимнее время</t>
  </si>
  <si>
    <t>Очистка кровли от снега при толщине снега до 20 см  и скалывание сосулек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</si>
  <si>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</si>
  <si>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</si>
  <si>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</si>
  <si>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</si>
  <si>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</si>
  <si>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</si>
  <si>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</si>
  <si>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</si>
  <si>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</si>
  <si>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</si>
  <si>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</si>
  <si>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</si>
  <si>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</si>
  <si>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</si>
  <si>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</si>
  <si>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</si>
  <si>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</si>
  <si>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</si>
  <si>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</si>
  <si>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</si>
  <si>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</si>
  <si>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</si>
  <si>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</si>
  <si>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</si>
  <si>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</si>
  <si>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</si>
  <si>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</si>
  <si>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</si>
  <si>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</si>
  <si>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</si>
  <si>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Очистка приямков</t>
  </si>
  <si>
    <t>Подметание и уборка придомовой территории</t>
  </si>
  <si>
    <t>Подметание территории с усовершенственным покрытием</t>
  </si>
  <si>
    <t>Уборка и выкашивание газонов</t>
  </si>
  <si>
    <t>Уборка газонов от листьев, сучьев, мусора при засоренности сильной</t>
  </si>
  <si>
    <t>Погрузка мусора на автотранспорт вручную</t>
  </si>
  <si>
    <t>Осмотр водопровода, канализации, горячего водоснабжения</t>
  </si>
  <si>
    <t>квартир</t>
  </si>
  <si>
    <t>п.м.</t>
  </si>
  <si>
    <t>Ремонт кровли с заменой шифера</t>
  </si>
  <si>
    <t>Устройство пандуса</t>
  </si>
  <si>
    <t xml:space="preserve">Замена участка канализации из полипропиленовых фасонных частей 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</si>
  <si>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</si>
  <si>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</si>
  <si>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</si>
  <si>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17 А по ул. Боровая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</si>
  <si>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</si>
  <si>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</si>
  <si>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</si>
  <si>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</si>
  <si>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</si>
  <si>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</si>
  <si>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</si>
  <si>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</si>
  <si>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</si>
  <si>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</si>
  <si>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</si>
  <si>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</si>
  <si>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</si>
  <si>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</si>
  <si>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</si>
  <si>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</si>
  <si>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</si>
  <si>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</si>
  <si>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</si>
  <si>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</si>
  <si>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</si>
  <si>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</si>
  <si>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</si>
  <si>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</si>
  <si>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</si>
  <si>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</si>
  <si>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</si>
  <si>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</si>
  <si>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</si>
  <si>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</si>
  <si>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</si>
  <si>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</si>
  <si>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</si>
  <si>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</si>
  <si>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</si>
  <si>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</si>
  <si>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</si>
  <si>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</si>
  <si>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</si>
  <si>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</si>
  <si>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</si>
  <si>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</si>
  <si>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</si>
  <si>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</si>
  <si>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</si>
  <si>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</si>
  <si>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</si>
  <si>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</si>
  <si>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</si>
  <si>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</si>
  <si>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</si>
  <si>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</si>
  <si>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</si>
  <si>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</si>
  <si>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</si>
  <si>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</si>
  <si>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</si>
  <si>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</si>
  <si>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</si>
  <si>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</si>
  <si>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</si>
  <si>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</si>
  <si>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</si>
  <si>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</si>
  <si>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</si>
  <si>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</si>
  <si>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</si>
  <si>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Отопление </t>
  </si>
  <si>
    <t xml:space="preserve">Холодное водоснабжение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</si>
</sst>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32" fillId="0" borderId="0">
      <protection locked="0"/>
    </xf>
    <xf numFmtId="168" fontId="32" fillId="0" borderId="7">
      <protection locked="0"/>
    </xf>
    <xf numFmtId="167" fontId="33" fillId="0" borderId="0">
      <protection locked="0"/>
    </xf>
    <xf numFmtId="168" fontId="33" fillId="0" borderId="8">
      <protection locked="0"/>
    </xf>
    <xf numFmtId="169" fontId="32" fillId="0" borderId="0">
      <protection locked="0"/>
    </xf>
    <xf numFmtId="170" fontId="32" fillId="0" borderId="0">
      <protection locked="0"/>
    </xf>
    <xf numFmtId="169" fontId="33" fillId="0" borderId="0">
      <protection locked="0"/>
    </xf>
    <xf numFmtId="170" fontId="33" fillId="0" borderId="0">
      <protection locked="0"/>
    </xf>
    <xf numFmtId="171" fontId="32" fillId="0" borderId="0">
      <protection locked="0"/>
    </xf>
    <xf numFmtId="168" fontId="34" fillId="0" borderId="0">
      <protection locked="0"/>
    </xf>
    <xf numFmtId="168" fontId="34" fillId="0" borderId="0">
      <protection locked="0"/>
    </xf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7" fillId="0" borderId="0" applyNumberFormat="0" applyFill="0" applyBorder="0" applyProtection="0">
      <alignment horizontal="left" vertical="top" wrapText="1"/>
    </xf>
    <xf numFmtId="0" fontId="38" fillId="18" borderId="0" applyNumberFormat="0" applyBorder="0" applyProtection="0">
      <alignment horizontal="left" vertical="top" wrapText="1"/>
    </xf>
    <xf numFmtId="0" fontId="38" fillId="19" borderId="0" applyNumberFormat="0" applyBorder="0" applyProtection="0">
      <alignment horizontal="left" vertical="top" wrapText="1"/>
    </xf>
    <xf numFmtId="0" fontId="37" fillId="20" borderId="0" applyNumberFormat="0" applyBorder="0" applyProtection="0">
      <alignment horizontal="left" vertical="top" wrapText="1"/>
    </xf>
    <xf numFmtId="0" fontId="39" fillId="21" borderId="0" applyNumberFormat="0" applyBorder="0" applyProtection="0">
      <alignment horizontal="left" vertical="top" wrapText="1"/>
    </xf>
    <xf numFmtId="0" fontId="40" fillId="22" borderId="0" applyNumberFormat="0" applyBorder="0" applyProtection="0">
      <alignment horizontal="left" vertical="top" wrapText="1"/>
    </xf>
    <xf numFmtId="0" fontId="15" fillId="0" borderId="0"/>
    <xf numFmtId="0" fontId="41" fillId="0" borderId="0" applyNumberFormat="0" applyFill="0" applyBorder="0" applyProtection="0">
      <alignment horizontal="left" vertical="top" wrapText="1"/>
    </xf>
    <xf numFmtId="0" fontId="42" fillId="23" borderId="0" applyNumberFormat="0" applyBorder="0" applyProtection="0">
      <alignment horizontal="left" vertical="top" wrapText="1"/>
    </xf>
    <xf numFmtId="0" fontId="43" fillId="0" borderId="0" applyNumberFormat="0" applyFill="0" applyBorder="0" applyProtection="0">
      <alignment horizontal="left" vertical="top" wrapText="1"/>
    </xf>
    <xf numFmtId="0" fontId="44" fillId="0" borderId="0" applyNumberFormat="0" applyFill="0" applyBorder="0" applyProtection="0">
      <alignment horizontal="left" vertical="top" wrapText="1"/>
    </xf>
    <xf numFmtId="0" fontId="45" fillId="0" borderId="0" applyNumberFormat="0" applyFill="0" applyBorder="0" applyProtection="0">
      <alignment horizontal="left" vertical="top" wrapText="1"/>
    </xf>
    <xf numFmtId="0" fontId="46" fillId="24" borderId="0" applyNumberFormat="0" applyBorder="0" applyProtection="0">
      <alignment horizontal="left" vertical="top" wrapText="1"/>
    </xf>
    <xf numFmtId="0" fontId="47" fillId="24" borderId="9" applyNumberFormat="0" applyProtection="0">
      <alignment horizontal="left" vertical="top" wrapText="1"/>
    </xf>
    <xf numFmtId="0" fontId="48" fillId="0" borderId="0">
      <alignment horizontal="left" vertical="top"/>
    </xf>
    <xf numFmtId="0" fontId="48" fillId="0" borderId="0">
      <alignment horizontal="left" vertical="top"/>
    </xf>
    <xf numFmtId="0" fontId="48" fillId="0" borderId="0">
      <alignment horizontal="center" vertical="top"/>
    </xf>
    <xf numFmtId="0" fontId="45" fillId="0" borderId="0" applyNumberFormat="0" applyFill="0" applyBorder="0" applyProtection="0">
      <alignment horizontal="left" vertical="top" wrapText="1"/>
    </xf>
    <xf numFmtId="0" fontId="45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28" borderId="0" applyNumberFormat="0" applyBorder="0" applyAlignment="0" applyProtection="0"/>
    <xf numFmtId="0" fontId="49" fillId="9" borderId="9" applyNumberFormat="0" applyAlignment="0" applyProtection="0"/>
    <xf numFmtId="0" fontId="50" fillId="29" borderId="10" applyNumberFormat="0" applyAlignment="0" applyProtection="0"/>
    <xf numFmtId="0" fontId="51" fillId="29" borderId="9" applyNumberFormat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14" applyNumberFormat="0" applyFill="0" applyAlignment="0" applyProtection="0"/>
    <xf numFmtId="0" fontId="57" fillId="30" borderId="15" applyNumberFormat="0" applyAlignment="0" applyProtection="0"/>
    <xf numFmtId="0" fontId="58" fillId="0" borderId="0" applyNumberFormat="0" applyFill="0" applyBorder="0" applyAlignment="0" applyProtection="0"/>
    <xf numFmtId="0" fontId="59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60" fillId="0" borderId="0"/>
    <xf numFmtId="0" fontId="6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5" fillId="0" borderId="0">
      <alignment horizontal="left" vertical="top" wrapText="1"/>
    </xf>
    <xf numFmtId="0" fontId="62" fillId="5" borderId="0" applyNumberFormat="0" applyBorder="0" applyAlignment="0" applyProtection="0"/>
    <xf numFmtId="0" fontId="63" fillId="0" borderId="0" applyNumberFormat="0" applyFill="0" applyBorder="0" applyAlignment="0" applyProtection="0"/>
    <xf numFmtId="0" fontId="2" fillId="32" borderId="16" applyNumberFormat="0" applyFont="0" applyAlignment="0" applyProtection="0"/>
    <xf numFmtId="0" fontId="64" fillId="0" borderId="17" applyNumberFormat="0" applyFill="0" applyAlignment="0" applyProtection="0"/>
    <xf numFmtId="0" fontId="65" fillId="0" borderId="0"/>
    <xf numFmtId="0" fontId="66" fillId="0" borderId="0" applyNumberFormat="0" applyFill="0" applyBorder="0" applyAlignment="0" applyProtection="0"/>
    <xf numFmtId="43" fontId="67" fillId="0" borderId="0" applyFont="0" applyFill="0" applyBorder="0" applyAlignment="0" applyProtection="0"/>
    <xf numFmtId="0" fontId="68" fillId="6" borderId="0" applyNumberFormat="0" applyBorder="0" applyAlignment="0" applyProtection="0"/>
  </cellStyleXfs>
  <cellXfs count="169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2" fillId="0" borderId="0" xfId="1" applyFill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/>
    </xf>
    <xf numFmtId="1" fontId="23" fillId="0" borderId="1" xfId="1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left" vertical="center"/>
    </xf>
    <xf numFmtId="0" fontId="6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2" fillId="3" borderId="0" xfId="1" applyFont="1" applyFill="1"/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top" wrapText="1"/>
    </xf>
    <xf numFmtId="1" fontId="6" fillId="0" borderId="1" xfId="1" applyNumberFormat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0" fontId="23" fillId="0" borderId="0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7" fillId="0" borderId="0" xfId="1" applyFont="1"/>
    <xf numFmtId="0" fontId="23" fillId="0" borderId="1" xfId="3" applyFont="1" applyFill="1" applyBorder="1" applyAlignment="1">
      <alignment vertical="center" wrapText="1"/>
    </xf>
    <xf numFmtId="2" fontId="23" fillId="0" borderId="1" xfId="3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>
      <alignment horizontal="center" vertical="center"/>
    </xf>
    <xf numFmtId="4" fontId="23" fillId="0" borderId="1" xfId="1" applyNumberFormat="1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vertical="center" wrapText="1"/>
    </xf>
    <xf numFmtId="1" fontId="23" fillId="0" borderId="1" xfId="3" applyNumberFormat="1" applyFont="1" applyFill="1" applyBorder="1" applyAlignment="1">
      <alignment horizontal="center" vertical="center"/>
    </xf>
    <xf numFmtId="0" fontId="23" fillId="0" borderId="0" xfId="1" applyFont="1" applyBorder="1"/>
    <xf numFmtId="0" fontId="23" fillId="0" borderId="1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165" fontId="23" fillId="0" borderId="1" xfId="3" applyNumberFormat="1" applyFont="1" applyFill="1" applyBorder="1" applyAlignment="1">
      <alignment horizontal="center" vertical="center"/>
    </xf>
    <xf numFmtId="0" fontId="23" fillId="0" borderId="0" xfId="1" applyFont="1" applyFill="1" applyBorder="1"/>
    <xf numFmtId="0" fontId="27" fillId="0" borderId="0" xfId="1" applyFont="1" applyFill="1"/>
    <xf numFmtId="1" fontId="28" fillId="0" borderId="1" xfId="1" applyNumberFormat="1" applyFont="1" applyFill="1" applyBorder="1" applyAlignment="1">
      <alignment horizontal="center" vertical="center"/>
    </xf>
    <xf numFmtId="2" fontId="23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12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9" fillId="0" borderId="0" xfId="0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2" fontId="24" fillId="0" borderId="0" xfId="1" applyNumberFormat="1" applyFont="1" applyFill="1" applyBorder="1" applyAlignment="1">
      <alignment horizontal="center" vertical="center"/>
    </xf>
    <xf numFmtId="0" fontId="21" fillId="0" borderId="5" xfId="1" applyFont="1" applyBorder="1" applyAlignment="1">
      <alignment vertical="center"/>
    </xf>
    <xf numFmtId="0" fontId="4" fillId="0" borderId="5" xfId="1" applyFont="1" applyBorder="1"/>
    <xf numFmtId="0" fontId="24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7" fillId="0" borderId="5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2" fillId="0" borderId="0" xfId="1" applyFill="1"/>
    <xf numFmtId="0" fontId="31" fillId="0" borderId="0" xfId="0" applyFont="1" applyAlignment="1">
      <alignment horizontal="right"/>
    </xf>
    <xf numFmtId="0" fontId="6" fillId="0" borderId="0" xfId="1" applyFont="1" applyFill="1" applyAlignment="1">
      <alignment horizontal="justify" vertical="center" wrapText="1"/>
    </xf>
    <xf numFmtId="49" fontId="21" fillId="0" borderId="18" xfId="1" applyNumberFormat="1" applyFont="1" applyBorder="1" applyAlignment="1">
      <alignment horizontal="left" vertical="center" wrapText="1"/>
    </xf>
    <xf numFmtId="49" fontId="21" fillId="0" borderId="19" xfId="1" applyNumberFormat="1" applyFont="1" applyBorder="1" applyAlignment="1">
      <alignment horizontal="left" vertical="center" wrapText="1"/>
    </xf>
    <xf numFmtId="49" fontId="21" fillId="0" borderId="20" xfId="1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7" fillId="0" borderId="5" xfId="1" applyFont="1" applyBorder="1" applyAlignment="1">
      <alignment horizontal="left" vertical="center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" fontId="23" fillId="0" borderId="2" xfId="1" applyNumberFormat="1" applyFont="1" applyFill="1" applyBorder="1" applyAlignment="1">
      <alignment horizontal="center" vertical="center" wrapText="1"/>
    </xf>
    <xf numFmtId="4" fontId="23" fillId="0" borderId="3" xfId="1" applyNumberFormat="1" applyFont="1" applyFill="1" applyBorder="1" applyAlignment="1">
      <alignment horizontal="center" vertical="center" wrapText="1"/>
    </xf>
    <xf numFmtId="4" fontId="23" fillId="0" borderId="4" xfId="1" applyNumberFormat="1" applyFont="1" applyFill="1" applyBorder="1" applyAlignment="1">
      <alignment horizontal="center" vertical="center" wrapText="1"/>
    </xf>
    <xf numFmtId="0" fontId="24" fillId="0" borderId="6" xfId="1" applyFont="1" applyBorder="1" applyAlignment="1">
      <alignment horizontal="center"/>
    </xf>
    <xf numFmtId="0" fontId="31" fillId="0" borderId="0" xfId="1" applyFont="1" applyAlignment="1">
      <alignment horizontal="left" vertical="top" wrapText="1"/>
    </xf>
    <xf numFmtId="0" fontId="31" fillId="0" borderId="0" xfId="1" applyFont="1" applyAlignment="1">
      <alignment horizontal="left" vertical="center" wrapText="1"/>
    </xf>
    <xf numFmtId="0" fontId="31" fillId="0" borderId="0" xfId="1" applyFont="1" applyAlignment="1">
      <alignment vertical="center" wrapText="1"/>
    </xf>
    <xf numFmtId="0" fontId="69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6" fontId="71" fillId="0" borderId="0" xfId="80" applyNumberFormat="1" applyFont="1" applyFill="1" applyBorder="1" applyAlignment="1">
      <alignment horizontal="right" vertical="center"/>
    </xf>
    <xf numFmtId="0" fontId="70" fillId="0" borderId="0" xfId="80" applyFont="1" applyFill="1"/>
    <xf numFmtId="0" fontId="18" fillId="0" borderId="5" xfId="80" applyFont="1" applyFill="1" applyBorder="1" applyAlignment="1">
      <alignment horizontal="center" vertical="center"/>
    </xf>
    <xf numFmtId="0" fontId="71" fillId="0" borderId="1" xfId="80" applyFont="1" applyFill="1" applyBorder="1" applyAlignment="1">
      <alignment horizontal="center" vertical="center" wrapText="1"/>
    </xf>
    <xf numFmtId="0" fontId="71" fillId="0" borderId="1" xfId="80" applyFont="1" applyFill="1" applyBorder="1" applyAlignment="1">
      <alignment vertical="center" wrapText="1"/>
    </xf>
    <xf numFmtId="0" fontId="70" fillId="0" borderId="1" xfId="80" applyFont="1" applyFill="1" applyBorder="1" applyAlignment="1">
      <alignment horizontal="center"/>
    </xf>
    <xf numFmtId="14" fontId="29" fillId="0" borderId="1" xfId="80" applyNumberFormat="1" applyFont="1" applyFill="1" applyBorder="1" applyAlignment="1">
      <alignment horizontal="center"/>
    </xf>
    <xf numFmtId="0" fontId="70" fillId="0" borderId="1" xfId="80" applyFont="1" applyFill="1" applyBorder="1"/>
    <xf numFmtId="0" fontId="72" fillId="0" borderId="1" xfId="80" applyFont="1" applyFill="1" applyBorder="1" applyAlignment="1">
      <alignment horizontal="center"/>
    </xf>
    <xf numFmtId="0" fontId="73" fillId="0" borderId="1" xfId="80" applyFont="1" applyFill="1" applyBorder="1" applyAlignment="1">
      <alignment horizontal="center" wrapText="1"/>
    </xf>
    <xf numFmtId="0" fontId="72" fillId="0" borderId="1" xfId="80" applyFont="1" applyFill="1" applyBorder="1"/>
    <xf numFmtId="4" fontId="72" fillId="0" borderId="1" xfId="80" applyNumberFormat="1" applyFont="1" applyFill="1" applyBorder="1" applyAlignment="1">
      <alignment horizontal="center"/>
    </xf>
    <xf numFmtId="0" fontId="71" fillId="0" borderId="1" xfId="80" applyFont="1" applyFill="1" applyBorder="1" applyAlignment="1">
      <alignment vertical="top" wrapText="1"/>
    </xf>
    <xf numFmtId="0" fontId="71" fillId="0" borderId="1" xfId="80" applyFont="1" applyFill="1" applyBorder="1" applyAlignment="1">
      <alignment horizontal="justify" vertical="center" wrapText="1"/>
    </xf>
    <xf numFmtId="49" fontId="71" fillId="0" borderId="1" xfId="80" applyNumberFormat="1" applyFont="1" applyFill="1" applyBorder="1" applyAlignment="1">
      <alignment horizontal="justify" vertical="center" wrapText="1"/>
    </xf>
    <xf numFmtId="0" fontId="71" fillId="0" borderId="18" xfId="80" applyFont="1" applyFill="1" applyBorder="1" applyAlignment="1">
      <alignment horizontal="left" vertical="center" wrapText="1"/>
    </xf>
    <xf numFmtId="0" fontId="71" fillId="0" borderId="19" xfId="80" applyFont="1" applyFill="1" applyBorder="1" applyAlignment="1">
      <alignment horizontal="left" vertical="center" wrapText="1"/>
    </xf>
    <xf numFmtId="0" fontId="71" fillId="0" borderId="20" xfId="80" applyFont="1" applyFill="1" applyBorder="1" applyAlignment="1">
      <alignment horizontal="left" vertical="center" wrapText="1"/>
    </xf>
    <xf numFmtId="3" fontId="72" fillId="0" borderId="1" xfId="80" applyNumberFormat="1" applyFont="1" applyFill="1" applyBorder="1" applyAlignment="1">
      <alignment horizontal="center"/>
    </xf>
    <xf numFmtId="0" fontId="72" fillId="0" borderId="1" xfId="80" applyFont="1" applyFill="1" applyBorder="1" applyAlignment="1">
      <alignment vertical="top"/>
    </xf>
    <xf numFmtId="4" fontId="73" fillId="0" borderId="1" xfId="80" applyNumberFormat="1" applyFont="1" applyFill="1" applyBorder="1" applyAlignment="1">
      <alignment wrapText="1"/>
    </xf>
    <xf numFmtId="4" fontId="73" fillId="0" borderId="1" xfId="80" applyNumberFormat="1" applyFont="1" applyFill="1" applyBorder="1"/>
    <xf numFmtId="4" fontId="72" fillId="0" borderId="1" xfId="80" applyNumberFormat="1" applyFont="1" applyFill="1" applyBorder="1" applyAlignment="1">
      <alignment horizontal="center" vertical="center"/>
    </xf>
    <xf numFmtId="166" fontId="71" fillId="0" borderId="1" xfId="80" applyNumberFormat="1" applyFont="1" applyFill="1" applyBorder="1" applyAlignment="1">
      <alignment horizontal="center" vertical="center" wrapText="1"/>
    </xf>
    <xf numFmtId="0" fontId="72" fillId="0" borderId="0" xfId="80" applyFont="1" applyFill="1"/>
    <xf numFmtId="0" fontId="74" fillId="0" borderId="1" xfId="0" applyFont="1" applyBorder="1" applyAlignment="1">
      <alignment wrapText="1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I12" sqref="I12"/>
    </sheetView>
  </sheetViews>
  <sheetFormatPr defaultRowHeight="15" x14ac:dyDescent="0.25"/>
  <cols>
    <col min="1" max="1" width="4.28515625" style="167" customWidth="1"/>
    <col min="2" max="2" width="62.28515625" style="144" customWidth="1"/>
    <col min="3" max="3" width="10.85546875" style="144" customWidth="1"/>
    <col min="4" max="4" width="18.42578125" style="167" customWidth="1"/>
    <col min="5" max="16384" width="9.140625" style="144"/>
  </cols>
  <sheetData>
    <row r="1" spans="1:4" ht="19.5" x14ac:dyDescent="0.25">
      <c r="A1" s="141" t="s">
        <v>246</v>
      </c>
      <c r="B1" s="141"/>
      <c r="C1" s="141"/>
      <c r="D1" s="141"/>
    </row>
    <row r="2" spans="1:4" x14ac:dyDescent="0.25">
      <c r="A2" s="142" t="s">
        <v>247</v>
      </c>
      <c r="B2" s="142"/>
      <c r="C2" s="142"/>
      <c r="D2" s="142"/>
    </row>
    <row r="3" spans="1:4" x14ac:dyDescent="0.25">
      <c r="A3" s="145" t="s">
        <v>248</v>
      </c>
      <c r="B3" s="145"/>
      <c r="C3" s="145"/>
      <c r="D3" s="145"/>
    </row>
    <row r="4" spans="1:4" ht="25.5" x14ac:dyDescent="0.25">
      <c r="A4" s="146" t="s">
        <v>249</v>
      </c>
      <c r="B4" s="146" t="s">
        <v>250</v>
      </c>
      <c r="C4" s="146" t="s">
        <v>251</v>
      </c>
      <c r="D4" s="146" t="s">
        <v>252</v>
      </c>
    </row>
    <row r="5" spans="1:4" x14ac:dyDescent="0.25">
      <c r="A5" s="147">
        <v>1</v>
      </c>
      <c r="B5" s="147" t="s">
        <v>253</v>
      </c>
      <c r="C5" s="148" t="s">
        <v>254</v>
      </c>
      <c r="D5" s="149" t="s">
        <v>255</v>
      </c>
    </row>
    <row r="6" spans="1:4" x14ac:dyDescent="0.25">
      <c r="A6" s="147">
        <v>2</v>
      </c>
      <c r="B6" s="147" t="s">
        <v>256</v>
      </c>
      <c r="C6" s="150"/>
      <c r="D6" s="151" t="s">
        <v>257</v>
      </c>
    </row>
    <row r="7" spans="1:4" x14ac:dyDescent="0.25">
      <c r="A7" s="147">
        <v>3</v>
      </c>
      <c r="B7" s="147" t="s">
        <v>258</v>
      </c>
      <c r="C7" s="150"/>
      <c r="D7" s="151" t="s">
        <v>259</v>
      </c>
    </row>
    <row r="8" spans="1:4" ht="27.75" customHeight="1" x14ac:dyDescent="0.25">
      <c r="A8" s="152" t="s">
        <v>260</v>
      </c>
      <c r="B8" s="152"/>
      <c r="C8" s="152"/>
      <c r="D8" s="152"/>
    </row>
    <row r="9" spans="1:4" x14ac:dyDescent="0.25">
      <c r="A9" s="153">
        <v>4</v>
      </c>
      <c r="B9" s="147" t="s">
        <v>261</v>
      </c>
      <c r="C9" s="146" t="s">
        <v>262</v>
      </c>
      <c r="D9" s="154">
        <v>0</v>
      </c>
    </row>
    <row r="10" spans="1:4" x14ac:dyDescent="0.25">
      <c r="A10" s="153">
        <v>5</v>
      </c>
      <c r="B10" s="147" t="s">
        <v>263</v>
      </c>
      <c r="C10" s="146" t="s">
        <v>262</v>
      </c>
      <c r="D10" s="154" t="s">
        <v>264</v>
      </c>
    </row>
    <row r="11" spans="1:4" x14ac:dyDescent="0.25">
      <c r="A11" s="153">
        <v>6</v>
      </c>
      <c r="B11" s="147" t="s">
        <v>265</v>
      </c>
      <c r="C11" s="146" t="s">
        <v>262</v>
      </c>
      <c r="D11" s="154">
        <v>201416.87</v>
      </c>
    </row>
    <row r="12" spans="1:4" ht="15.75" customHeight="1" x14ac:dyDescent="0.25">
      <c r="A12" s="153">
        <v>7</v>
      </c>
      <c r="B12" s="155" t="s">
        <v>266</v>
      </c>
      <c r="C12" s="146" t="s">
        <v>262</v>
      </c>
      <c r="D12" s="154">
        <f>D13+D14</f>
        <v>298177.2</v>
      </c>
    </row>
    <row r="13" spans="1:4" x14ac:dyDescent="0.25">
      <c r="A13" s="153">
        <v>8</v>
      </c>
      <c r="B13" s="156" t="s">
        <v>267</v>
      </c>
      <c r="C13" s="146" t="s">
        <v>262</v>
      </c>
      <c r="D13" s="154">
        <v>298177.2</v>
      </c>
    </row>
    <row r="14" spans="1:4" x14ac:dyDescent="0.25">
      <c r="A14" s="153">
        <v>9</v>
      </c>
      <c r="B14" s="156" t="s">
        <v>268</v>
      </c>
      <c r="C14" s="146" t="s">
        <v>262</v>
      </c>
      <c r="D14" s="154">
        <v>0</v>
      </c>
    </row>
    <row r="15" spans="1:4" x14ac:dyDescent="0.25">
      <c r="A15" s="153">
        <v>10</v>
      </c>
      <c r="B15" s="156" t="s">
        <v>269</v>
      </c>
      <c r="C15" s="146" t="s">
        <v>262</v>
      </c>
      <c r="D15" s="154" t="s">
        <v>264</v>
      </c>
    </row>
    <row r="16" spans="1:4" x14ac:dyDescent="0.25">
      <c r="A16" s="153">
        <v>11</v>
      </c>
      <c r="B16" s="147" t="s">
        <v>270</v>
      </c>
      <c r="C16" s="146" t="s">
        <v>262</v>
      </c>
      <c r="D16" s="154">
        <v>272721.84000000003</v>
      </c>
    </row>
    <row r="17" spans="1:4" x14ac:dyDescent="0.25">
      <c r="A17" s="153">
        <v>12</v>
      </c>
      <c r="B17" s="157" t="s">
        <v>271</v>
      </c>
      <c r="C17" s="146" t="s">
        <v>262</v>
      </c>
      <c r="D17" s="154">
        <f>D16</f>
        <v>272721.84000000003</v>
      </c>
    </row>
    <row r="18" spans="1:4" x14ac:dyDescent="0.25">
      <c r="A18" s="153">
        <v>13</v>
      </c>
      <c r="B18" s="156" t="s">
        <v>272</v>
      </c>
      <c r="C18" s="146" t="s">
        <v>262</v>
      </c>
      <c r="D18" s="154" t="s">
        <v>264</v>
      </c>
    </row>
    <row r="19" spans="1:4" x14ac:dyDescent="0.25">
      <c r="A19" s="153">
        <v>14</v>
      </c>
      <c r="B19" s="156" t="s">
        <v>273</v>
      </c>
      <c r="C19" s="146" t="s">
        <v>262</v>
      </c>
      <c r="D19" s="154" t="s">
        <v>264</v>
      </c>
    </row>
    <row r="20" spans="1:4" x14ac:dyDescent="0.25">
      <c r="A20" s="153">
        <v>15</v>
      </c>
      <c r="B20" s="156" t="s">
        <v>274</v>
      </c>
      <c r="C20" s="146" t="s">
        <v>262</v>
      </c>
      <c r="D20" s="154" t="s">
        <v>264</v>
      </c>
    </row>
    <row r="21" spans="1:4" x14ac:dyDescent="0.25">
      <c r="A21" s="153">
        <v>16</v>
      </c>
      <c r="B21" s="156" t="s">
        <v>275</v>
      </c>
      <c r="C21" s="146" t="s">
        <v>262</v>
      </c>
      <c r="D21" s="154" t="s">
        <v>264</v>
      </c>
    </row>
    <row r="22" spans="1:4" x14ac:dyDescent="0.25">
      <c r="A22" s="153">
        <v>17</v>
      </c>
      <c r="B22" s="147" t="s">
        <v>276</v>
      </c>
      <c r="C22" s="146" t="s">
        <v>262</v>
      </c>
      <c r="D22" s="154">
        <f>D16</f>
        <v>272721.84000000003</v>
      </c>
    </row>
    <row r="23" spans="1:4" x14ac:dyDescent="0.25">
      <c r="A23" s="153">
        <v>18</v>
      </c>
      <c r="B23" s="147" t="s">
        <v>277</v>
      </c>
      <c r="C23" s="146" t="s">
        <v>262</v>
      </c>
      <c r="D23" s="154"/>
    </row>
    <row r="24" spans="1:4" x14ac:dyDescent="0.25">
      <c r="A24" s="153">
        <v>19</v>
      </c>
      <c r="B24" s="147" t="s">
        <v>278</v>
      </c>
      <c r="C24" s="146" t="s">
        <v>262</v>
      </c>
      <c r="D24" s="154">
        <v>0</v>
      </c>
    </row>
    <row r="25" spans="1:4" x14ac:dyDescent="0.25">
      <c r="A25" s="153">
        <v>20</v>
      </c>
      <c r="B25" s="147" t="s">
        <v>279</v>
      </c>
      <c r="C25" s="146" t="s">
        <v>262</v>
      </c>
      <c r="D25" s="154">
        <f>D11+D12-D16+D9-D23</f>
        <v>226872.22999999998</v>
      </c>
    </row>
    <row r="26" spans="1:4" ht="27.75" customHeight="1" x14ac:dyDescent="0.25">
      <c r="A26" s="152" t="s">
        <v>280</v>
      </c>
      <c r="B26" s="152"/>
      <c r="C26" s="152"/>
      <c r="D26" s="152"/>
    </row>
    <row r="27" spans="1:4" x14ac:dyDescent="0.25">
      <c r="A27" s="153">
        <v>21</v>
      </c>
      <c r="B27" s="158" t="s">
        <v>281</v>
      </c>
      <c r="C27" s="159"/>
      <c r="D27" s="160"/>
    </row>
    <row r="28" spans="1:4" x14ac:dyDescent="0.25">
      <c r="A28" s="153">
        <v>22</v>
      </c>
      <c r="B28" s="147" t="s">
        <v>282</v>
      </c>
      <c r="C28" s="146" t="s">
        <v>262</v>
      </c>
      <c r="D28" s="154">
        <v>272456.59119290335</v>
      </c>
    </row>
    <row r="29" spans="1:4" x14ac:dyDescent="0.25">
      <c r="A29" s="153">
        <v>23</v>
      </c>
      <c r="B29" s="147" t="s">
        <v>283</v>
      </c>
      <c r="C29" s="148" t="s">
        <v>284</v>
      </c>
      <c r="D29" s="146" t="s">
        <v>285</v>
      </c>
    </row>
    <row r="30" spans="1:4" x14ac:dyDescent="0.25">
      <c r="A30" s="152" t="s">
        <v>286</v>
      </c>
      <c r="B30" s="152"/>
      <c r="C30" s="152"/>
      <c r="D30" s="152"/>
    </row>
    <row r="31" spans="1:4" x14ac:dyDescent="0.25">
      <c r="A31" s="153">
        <v>24</v>
      </c>
      <c r="B31" s="147" t="s">
        <v>287</v>
      </c>
      <c r="C31" s="146" t="s">
        <v>288</v>
      </c>
      <c r="D31" s="161">
        <v>0</v>
      </c>
    </row>
    <row r="32" spans="1:4" x14ac:dyDescent="0.25">
      <c r="A32" s="153">
        <v>25</v>
      </c>
      <c r="B32" s="147" t="s">
        <v>289</v>
      </c>
      <c r="C32" s="146" t="s">
        <v>288</v>
      </c>
      <c r="D32" s="161">
        <v>0</v>
      </c>
    </row>
    <row r="33" spans="1:4" x14ac:dyDescent="0.25">
      <c r="A33" s="153">
        <v>26</v>
      </c>
      <c r="B33" s="147" t="s">
        <v>290</v>
      </c>
      <c r="C33" s="146" t="s">
        <v>288</v>
      </c>
      <c r="D33" s="161">
        <v>0</v>
      </c>
    </row>
    <row r="34" spans="1:4" x14ac:dyDescent="0.25">
      <c r="A34" s="153">
        <v>27</v>
      </c>
      <c r="B34" s="147" t="s">
        <v>291</v>
      </c>
      <c r="C34" s="146" t="s">
        <v>262</v>
      </c>
      <c r="D34" s="154">
        <v>0</v>
      </c>
    </row>
    <row r="35" spans="1:4" x14ac:dyDescent="0.25">
      <c r="A35" s="152" t="s">
        <v>292</v>
      </c>
      <c r="B35" s="152"/>
      <c r="C35" s="152"/>
      <c r="D35" s="152"/>
    </row>
    <row r="36" spans="1:4" x14ac:dyDescent="0.25">
      <c r="A36" s="153">
        <v>28</v>
      </c>
      <c r="B36" s="147" t="s">
        <v>261</v>
      </c>
      <c r="C36" s="146" t="s">
        <v>262</v>
      </c>
      <c r="D36" s="154">
        <v>0</v>
      </c>
    </row>
    <row r="37" spans="1:4" x14ac:dyDescent="0.25">
      <c r="A37" s="153">
        <v>29</v>
      </c>
      <c r="B37" s="147" t="s">
        <v>263</v>
      </c>
      <c r="C37" s="146" t="s">
        <v>262</v>
      </c>
      <c r="D37" s="154"/>
    </row>
    <row r="38" spans="1:4" ht="15.75" customHeight="1" x14ac:dyDescent="0.25">
      <c r="A38" s="153">
        <v>30</v>
      </c>
      <c r="B38" s="147" t="s">
        <v>265</v>
      </c>
      <c r="C38" s="146" t="s">
        <v>262</v>
      </c>
      <c r="D38" s="154">
        <v>765302.43</v>
      </c>
    </row>
    <row r="39" spans="1:4" x14ac:dyDescent="0.25">
      <c r="A39" s="153">
        <v>31</v>
      </c>
      <c r="B39" s="147" t="s">
        <v>277</v>
      </c>
      <c r="C39" s="146" t="s">
        <v>262</v>
      </c>
      <c r="D39" s="154">
        <v>0</v>
      </c>
    </row>
    <row r="40" spans="1:4" x14ac:dyDescent="0.25">
      <c r="A40" s="153">
        <v>32</v>
      </c>
      <c r="B40" s="147" t="s">
        <v>278</v>
      </c>
      <c r="C40" s="146" t="s">
        <v>262</v>
      </c>
      <c r="D40" s="154"/>
    </row>
    <row r="41" spans="1:4" x14ac:dyDescent="0.25">
      <c r="A41" s="153">
        <v>33</v>
      </c>
      <c r="B41" s="147" t="s">
        <v>279</v>
      </c>
      <c r="C41" s="146" t="s">
        <v>262</v>
      </c>
      <c r="D41" s="154">
        <f>D48+D58+D68+D78+D88</f>
        <v>954808.58</v>
      </c>
    </row>
    <row r="42" spans="1:4" x14ac:dyDescent="0.25">
      <c r="A42" s="152" t="s">
        <v>293</v>
      </c>
      <c r="B42" s="152"/>
      <c r="C42" s="152"/>
      <c r="D42" s="152"/>
    </row>
    <row r="43" spans="1:4" x14ac:dyDescent="0.25">
      <c r="A43" s="153">
        <v>34</v>
      </c>
      <c r="B43" s="147" t="s">
        <v>294</v>
      </c>
      <c r="C43" s="146" t="s">
        <v>264</v>
      </c>
      <c r="D43" s="168" t="s">
        <v>316</v>
      </c>
    </row>
    <row r="44" spans="1:4" x14ac:dyDescent="0.25">
      <c r="A44" s="153">
        <v>35</v>
      </c>
      <c r="B44" s="147" t="s">
        <v>251</v>
      </c>
      <c r="C44" s="146" t="s">
        <v>264</v>
      </c>
      <c r="D44" s="151" t="s">
        <v>295</v>
      </c>
    </row>
    <row r="45" spans="1:4" x14ac:dyDescent="0.25">
      <c r="A45" s="153">
        <v>36</v>
      </c>
      <c r="B45" s="147" t="s">
        <v>296</v>
      </c>
      <c r="C45" s="146" t="s">
        <v>297</v>
      </c>
      <c r="D45" s="154">
        <v>256.89999999999998</v>
      </c>
    </row>
    <row r="46" spans="1:4" x14ac:dyDescent="0.25">
      <c r="A46" s="153">
        <v>37</v>
      </c>
      <c r="B46" s="147" t="s">
        <v>298</v>
      </c>
      <c r="C46" s="146" t="s">
        <v>262</v>
      </c>
      <c r="D46" s="154">
        <v>641028.55000000005</v>
      </c>
    </row>
    <row r="47" spans="1:4" x14ac:dyDescent="0.25">
      <c r="A47" s="153">
        <v>38</v>
      </c>
      <c r="B47" s="147" t="s">
        <v>299</v>
      </c>
      <c r="C47" s="146" t="s">
        <v>262</v>
      </c>
      <c r="D47" s="154">
        <v>571450.05000000005</v>
      </c>
    </row>
    <row r="48" spans="1:4" x14ac:dyDescent="0.25">
      <c r="A48" s="153">
        <v>39</v>
      </c>
      <c r="B48" s="147" t="s">
        <v>300</v>
      </c>
      <c r="C48" s="146" t="s">
        <v>262</v>
      </c>
      <c r="D48" s="154">
        <v>307268.75</v>
      </c>
    </row>
    <row r="49" spans="1:4" x14ac:dyDescent="0.25">
      <c r="A49" s="153">
        <v>40</v>
      </c>
      <c r="B49" s="147" t="s">
        <v>301</v>
      </c>
      <c r="C49" s="146" t="s">
        <v>262</v>
      </c>
      <c r="D49" s="154">
        <v>656973.53</v>
      </c>
    </row>
    <row r="50" spans="1:4" x14ac:dyDescent="0.25">
      <c r="A50" s="153">
        <v>41</v>
      </c>
      <c r="B50" s="147" t="s">
        <v>302</v>
      </c>
      <c r="C50" s="146" t="s">
        <v>262</v>
      </c>
      <c r="D50" s="154">
        <f>D49-D51</f>
        <v>349704.78</v>
      </c>
    </row>
    <row r="51" spans="1:4" ht="15" customHeight="1" x14ac:dyDescent="0.25">
      <c r="A51" s="153">
        <v>42</v>
      </c>
      <c r="B51" s="155" t="s">
        <v>303</v>
      </c>
      <c r="C51" s="146" t="s">
        <v>262</v>
      </c>
      <c r="D51" s="154">
        <f>D48</f>
        <v>307268.75</v>
      </c>
    </row>
    <row r="52" spans="1:4" ht="15" customHeight="1" x14ac:dyDescent="0.25">
      <c r="A52" s="153">
        <v>43</v>
      </c>
      <c r="B52" s="155" t="s">
        <v>304</v>
      </c>
      <c r="C52" s="146" t="s">
        <v>262</v>
      </c>
      <c r="D52" s="154"/>
    </row>
    <row r="53" spans="1:4" ht="26.25" x14ac:dyDescent="0.25">
      <c r="A53" s="162">
        <v>44</v>
      </c>
      <c r="B53" s="155" t="s">
        <v>294</v>
      </c>
      <c r="C53" s="146" t="s">
        <v>264</v>
      </c>
      <c r="D53" s="168" t="s">
        <v>317</v>
      </c>
    </row>
    <row r="54" spans="1:4" x14ac:dyDescent="0.25">
      <c r="A54" s="153">
        <v>45</v>
      </c>
      <c r="B54" s="147" t="s">
        <v>251</v>
      </c>
      <c r="C54" s="146" t="s">
        <v>264</v>
      </c>
      <c r="D54" s="151" t="s">
        <v>305</v>
      </c>
    </row>
    <row r="55" spans="1:4" x14ac:dyDescent="0.25">
      <c r="A55" s="153">
        <v>46</v>
      </c>
      <c r="B55" s="147" t="s">
        <v>296</v>
      </c>
      <c r="C55" s="146" t="s">
        <v>297</v>
      </c>
      <c r="D55" s="154">
        <v>1364.3577681974916</v>
      </c>
    </row>
    <row r="56" spans="1:4" x14ac:dyDescent="0.25">
      <c r="A56" s="153">
        <v>47</v>
      </c>
      <c r="B56" s="147" t="s">
        <v>298</v>
      </c>
      <c r="C56" s="146" t="s">
        <v>262</v>
      </c>
      <c r="D56" s="154">
        <v>19676.63</v>
      </c>
    </row>
    <row r="57" spans="1:4" x14ac:dyDescent="0.25">
      <c r="A57" s="153">
        <v>48</v>
      </c>
      <c r="B57" s="147" t="s">
        <v>299</v>
      </c>
      <c r="C57" s="146" t="s">
        <v>262</v>
      </c>
      <c r="D57" s="154">
        <v>14002.29</v>
      </c>
    </row>
    <row r="58" spans="1:4" x14ac:dyDescent="0.25">
      <c r="A58" s="153">
        <v>49</v>
      </c>
      <c r="B58" s="147" t="s">
        <v>300</v>
      </c>
      <c r="C58" s="146" t="s">
        <v>262</v>
      </c>
      <c r="D58" s="154">
        <v>28471.85</v>
      </c>
    </row>
    <row r="59" spans="1:4" x14ac:dyDescent="0.25">
      <c r="A59" s="153">
        <v>50</v>
      </c>
      <c r="B59" s="147" t="s">
        <v>301</v>
      </c>
      <c r="C59" s="146" t="s">
        <v>262</v>
      </c>
      <c r="D59" s="154">
        <v>24742.33</v>
      </c>
    </row>
    <row r="60" spans="1:4" x14ac:dyDescent="0.25">
      <c r="A60" s="153">
        <v>51</v>
      </c>
      <c r="B60" s="147" t="s">
        <v>302</v>
      </c>
      <c r="C60" s="146" t="s">
        <v>262</v>
      </c>
      <c r="D60" s="154">
        <f>D59</f>
        <v>24742.33</v>
      </c>
    </row>
    <row r="61" spans="1:4" ht="15" customHeight="1" x14ac:dyDescent="0.25">
      <c r="A61" s="153">
        <v>52</v>
      </c>
      <c r="B61" s="155" t="s">
        <v>303</v>
      </c>
      <c r="C61" s="146" t="s">
        <v>262</v>
      </c>
      <c r="D61" s="154">
        <f>D59-D60</f>
        <v>0</v>
      </c>
    </row>
    <row r="62" spans="1:4" ht="15" customHeight="1" x14ac:dyDescent="0.25">
      <c r="A62" s="153">
        <v>53</v>
      </c>
      <c r="B62" s="155" t="s">
        <v>304</v>
      </c>
      <c r="C62" s="146" t="s">
        <v>262</v>
      </c>
      <c r="D62" s="154">
        <v>0</v>
      </c>
    </row>
    <row r="63" spans="1:4" ht="26.25" x14ac:dyDescent="0.25">
      <c r="A63" s="162">
        <v>54</v>
      </c>
      <c r="B63" s="155" t="s">
        <v>294</v>
      </c>
      <c r="C63" s="146" t="s">
        <v>264</v>
      </c>
      <c r="D63" s="163" t="s">
        <v>306</v>
      </c>
    </row>
    <row r="64" spans="1:4" x14ac:dyDescent="0.25">
      <c r="A64" s="153">
        <v>55</v>
      </c>
      <c r="B64" s="147" t="s">
        <v>251</v>
      </c>
      <c r="C64" s="146" t="s">
        <v>264</v>
      </c>
      <c r="D64" s="154" t="s">
        <v>305</v>
      </c>
    </row>
    <row r="65" spans="1:4" x14ac:dyDescent="0.25">
      <c r="A65" s="153">
        <v>56</v>
      </c>
      <c r="B65" s="147" t="s">
        <v>296</v>
      </c>
      <c r="C65" s="146" t="s">
        <v>297</v>
      </c>
      <c r="D65" s="154">
        <v>986.21705355193956</v>
      </c>
    </row>
    <row r="66" spans="1:4" x14ac:dyDescent="0.25">
      <c r="A66" s="153">
        <v>57</v>
      </c>
      <c r="B66" s="147" t="s">
        <v>298</v>
      </c>
      <c r="C66" s="146" t="s">
        <v>262</v>
      </c>
      <c r="D66" s="154">
        <v>208805.72</v>
      </c>
    </row>
    <row r="67" spans="1:4" x14ac:dyDescent="0.25">
      <c r="A67" s="153">
        <v>58</v>
      </c>
      <c r="B67" s="147" t="s">
        <v>299</v>
      </c>
      <c r="C67" s="146" t="s">
        <v>262</v>
      </c>
      <c r="D67" s="154">
        <v>151642.79999999999</v>
      </c>
    </row>
    <row r="68" spans="1:4" x14ac:dyDescent="0.25">
      <c r="A68" s="153">
        <v>59</v>
      </c>
      <c r="B68" s="147" t="s">
        <v>300</v>
      </c>
      <c r="C68" s="146" t="s">
        <v>262</v>
      </c>
      <c r="D68" s="154">
        <v>299462.07</v>
      </c>
    </row>
    <row r="69" spans="1:4" x14ac:dyDescent="0.25">
      <c r="A69" s="153">
        <v>60</v>
      </c>
      <c r="B69" s="147" t="s">
        <v>301</v>
      </c>
      <c r="C69" s="146" t="s">
        <v>262</v>
      </c>
      <c r="D69" s="154">
        <v>211452.75</v>
      </c>
    </row>
    <row r="70" spans="1:4" x14ac:dyDescent="0.25">
      <c r="A70" s="153">
        <v>61</v>
      </c>
      <c r="B70" s="147" t="s">
        <v>302</v>
      </c>
      <c r="C70" s="146" t="s">
        <v>262</v>
      </c>
      <c r="D70" s="154"/>
    </row>
    <row r="71" spans="1:4" ht="15" customHeight="1" x14ac:dyDescent="0.25">
      <c r="A71" s="153">
        <v>62</v>
      </c>
      <c r="B71" s="155" t="s">
        <v>303</v>
      </c>
      <c r="C71" s="146" t="s">
        <v>262</v>
      </c>
      <c r="D71" s="154">
        <f>D69</f>
        <v>211452.75</v>
      </c>
    </row>
    <row r="72" spans="1:4" ht="15" customHeight="1" x14ac:dyDescent="0.25">
      <c r="A72" s="153">
        <v>63</v>
      </c>
      <c r="B72" s="155" t="s">
        <v>304</v>
      </c>
      <c r="C72" s="146" t="s">
        <v>262</v>
      </c>
      <c r="D72" s="154"/>
    </row>
    <row r="73" spans="1:4" x14ac:dyDescent="0.25">
      <c r="A73" s="153">
        <v>64</v>
      </c>
      <c r="B73" s="147" t="s">
        <v>294</v>
      </c>
      <c r="C73" s="146" t="s">
        <v>264</v>
      </c>
      <c r="D73" s="164" t="s">
        <v>307</v>
      </c>
    </row>
    <row r="74" spans="1:4" x14ac:dyDescent="0.25">
      <c r="A74" s="153">
        <v>65</v>
      </c>
      <c r="B74" s="147" t="s">
        <v>251</v>
      </c>
      <c r="C74" s="146" t="s">
        <v>264</v>
      </c>
      <c r="D74" s="154" t="s">
        <v>305</v>
      </c>
    </row>
    <row r="75" spans="1:4" x14ac:dyDescent="0.25">
      <c r="A75" s="153">
        <v>66</v>
      </c>
      <c r="B75" s="147" t="s">
        <v>296</v>
      </c>
      <c r="C75" s="146" t="s">
        <v>297</v>
      </c>
      <c r="D75" s="154">
        <v>2282.02</v>
      </c>
    </row>
    <row r="76" spans="1:4" x14ac:dyDescent="0.25">
      <c r="A76" s="153">
        <v>67</v>
      </c>
      <c r="B76" s="147" t="s">
        <v>298</v>
      </c>
      <c r="C76" s="146" t="s">
        <v>262</v>
      </c>
      <c r="D76" s="154">
        <v>184204.55</v>
      </c>
    </row>
    <row r="77" spans="1:4" x14ac:dyDescent="0.25">
      <c r="A77" s="153">
        <v>68</v>
      </c>
      <c r="B77" s="147" t="s">
        <v>299</v>
      </c>
      <c r="C77" s="146" t="s">
        <v>262</v>
      </c>
      <c r="D77" s="154">
        <v>130731.23</v>
      </c>
    </row>
    <row r="78" spans="1:4" x14ac:dyDescent="0.25">
      <c r="A78" s="153">
        <v>69</v>
      </c>
      <c r="B78" s="147" t="s">
        <v>300</v>
      </c>
      <c r="C78" s="146" t="s">
        <v>262</v>
      </c>
      <c r="D78" s="154">
        <v>315988.84000000003</v>
      </c>
    </row>
    <row r="79" spans="1:4" x14ac:dyDescent="0.25">
      <c r="A79" s="153">
        <v>70</v>
      </c>
      <c r="B79" s="147" t="s">
        <v>301</v>
      </c>
      <c r="C79" s="146" t="s">
        <v>262</v>
      </c>
      <c r="D79" s="154">
        <f>D76</f>
        <v>184204.55</v>
      </c>
    </row>
    <row r="80" spans="1:4" x14ac:dyDescent="0.25">
      <c r="A80" s="153">
        <v>71</v>
      </c>
      <c r="B80" s="147" t="s">
        <v>302</v>
      </c>
      <c r="C80" s="146" t="s">
        <v>262</v>
      </c>
      <c r="D80" s="154">
        <f>D79</f>
        <v>184204.55</v>
      </c>
    </row>
    <row r="81" spans="1:4" ht="14.25" customHeight="1" x14ac:dyDescent="0.25">
      <c r="A81" s="153">
        <v>72</v>
      </c>
      <c r="B81" s="155" t="s">
        <v>303</v>
      </c>
      <c r="C81" s="146" t="s">
        <v>262</v>
      </c>
      <c r="D81" s="154">
        <v>0</v>
      </c>
    </row>
    <row r="82" spans="1:4" ht="14.25" customHeight="1" x14ac:dyDescent="0.25">
      <c r="A82" s="153">
        <v>73</v>
      </c>
      <c r="B82" s="155" t="s">
        <v>304</v>
      </c>
      <c r="C82" s="146" t="s">
        <v>262</v>
      </c>
      <c r="D82" s="154">
        <v>0</v>
      </c>
    </row>
    <row r="83" spans="1:4" x14ac:dyDescent="0.25">
      <c r="A83" s="153">
        <v>74</v>
      </c>
      <c r="B83" s="147" t="s">
        <v>294</v>
      </c>
      <c r="C83" s="146" t="s">
        <v>264</v>
      </c>
      <c r="D83" s="164" t="s">
        <v>308</v>
      </c>
    </row>
    <row r="84" spans="1:4" x14ac:dyDescent="0.25">
      <c r="A84" s="153">
        <v>75</v>
      </c>
      <c r="B84" s="147" t="s">
        <v>251</v>
      </c>
      <c r="C84" s="146" t="s">
        <v>264</v>
      </c>
      <c r="D84" s="154" t="s">
        <v>309</v>
      </c>
    </row>
    <row r="85" spans="1:4" x14ac:dyDescent="0.25">
      <c r="A85" s="153">
        <v>76</v>
      </c>
      <c r="B85" s="147" t="s">
        <v>296</v>
      </c>
      <c r="C85" s="146" t="s">
        <v>297</v>
      </c>
      <c r="D85" s="165">
        <v>5303.1197999999995</v>
      </c>
    </row>
    <row r="86" spans="1:4" x14ac:dyDescent="0.25">
      <c r="A86" s="153">
        <v>77</v>
      </c>
      <c r="B86" s="147" t="s">
        <v>298</v>
      </c>
      <c r="C86" s="146" t="s">
        <v>262</v>
      </c>
      <c r="D86" s="166">
        <v>17983.72</v>
      </c>
    </row>
    <row r="87" spans="1:4" x14ac:dyDescent="0.25">
      <c r="A87" s="153">
        <v>78</v>
      </c>
      <c r="B87" s="147" t="s">
        <v>299</v>
      </c>
      <c r="C87" s="146" t="s">
        <v>262</v>
      </c>
      <c r="D87" s="166">
        <v>14366.65</v>
      </c>
    </row>
    <row r="88" spans="1:4" x14ac:dyDescent="0.25">
      <c r="A88" s="153">
        <v>79</v>
      </c>
      <c r="B88" s="147" t="s">
        <v>300</v>
      </c>
      <c r="C88" s="146" t="s">
        <v>262</v>
      </c>
      <c r="D88" s="166">
        <v>3617.07</v>
      </c>
    </row>
    <row r="89" spans="1:4" x14ac:dyDescent="0.25">
      <c r="A89" s="153">
        <v>80</v>
      </c>
      <c r="B89" s="147" t="s">
        <v>301</v>
      </c>
      <c r="C89" s="146" t="s">
        <v>262</v>
      </c>
      <c r="D89" s="154">
        <f>D86</f>
        <v>17983.72</v>
      </c>
    </row>
    <row r="90" spans="1:4" x14ac:dyDescent="0.25">
      <c r="A90" s="153">
        <v>81</v>
      </c>
      <c r="B90" s="147" t="s">
        <v>302</v>
      </c>
      <c r="C90" s="146" t="s">
        <v>262</v>
      </c>
      <c r="D90" s="154">
        <f>D89</f>
        <v>17983.72</v>
      </c>
    </row>
    <row r="91" spans="1:4" ht="14.25" customHeight="1" x14ac:dyDescent="0.25">
      <c r="A91" s="153">
        <v>82</v>
      </c>
      <c r="B91" s="155" t="s">
        <v>303</v>
      </c>
      <c r="C91" s="146" t="s">
        <v>262</v>
      </c>
      <c r="D91" s="154">
        <f>D89-D90</f>
        <v>0</v>
      </c>
    </row>
    <row r="92" spans="1:4" ht="14.25" customHeight="1" x14ac:dyDescent="0.25">
      <c r="A92" s="153">
        <v>83</v>
      </c>
      <c r="B92" s="155" t="s">
        <v>304</v>
      </c>
      <c r="C92" s="146" t="s">
        <v>262</v>
      </c>
      <c r="D92" s="154">
        <v>0</v>
      </c>
    </row>
    <row r="93" spans="1:4" x14ac:dyDescent="0.25">
      <c r="A93" s="152" t="s">
        <v>310</v>
      </c>
      <c r="B93" s="152"/>
      <c r="C93" s="152"/>
      <c r="D93" s="152"/>
    </row>
    <row r="94" spans="1:4" x14ac:dyDescent="0.25">
      <c r="A94" s="153">
        <v>84</v>
      </c>
      <c r="B94" s="147" t="s">
        <v>287</v>
      </c>
      <c r="C94" s="146" t="s">
        <v>288</v>
      </c>
      <c r="D94" s="154"/>
    </row>
    <row r="95" spans="1:4" x14ac:dyDescent="0.25">
      <c r="A95" s="153">
        <v>85</v>
      </c>
      <c r="B95" s="147" t="s">
        <v>289</v>
      </c>
      <c r="C95" s="146" t="s">
        <v>288</v>
      </c>
      <c r="D95" s="154"/>
    </row>
    <row r="96" spans="1:4" x14ac:dyDescent="0.25">
      <c r="A96" s="153">
        <v>86</v>
      </c>
      <c r="B96" s="147" t="s">
        <v>290</v>
      </c>
      <c r="C96" s="146" t="s">
        <v>311</v>
      </c>
      <c r="D96" s="154"/>
    </row>
    <row r="97" spans="1:4" x14ac:dyDescent="0.25">
      <c r="A97" s="153">
        <v>87</v>
      </c>
      <c r="B97" s="147" t="s">
        <v>291</v>
      </c>
      <c r="C97" s="146" t="s">
        <v>262</v>
      </c>
      <c r="D97" s="154"/>
    </row>
    <row r="98" spans="1:4" x14ac:dyDescent="0.25">
      <c r="A98" s="152" t="s">
        <v>312</v>
      </c>
      <c r="B98" s="152"/>
      <c r="C98" s="152"/>
      <c r="D98" s="152"/>
    </row>
    <row r="99" spans="1:4" x14ac:dyDescent="0.25">
      <c r="A99" s="153">
        <v>88</v>
      </c>
      <c r="B99" s="147" t="s">
        <v>313</v>
      </c>
      <c r="C99" s="146" t="s">
        <v>288</v>
      </c>
      <c r="D99" s="154">
        <v>1</v>
      </c>
    </row>
    <row r="100" spans="1:4" x14ac:dyDescent="0.25">
      <c r="A100" s="153">
        <v>89</v>
      </c>
      <c r="B100" s="147" t="s">
        <v>314</v>
      </c>
      <c r="C100" s="146" t="s">
        <v>288</v>
      </c>
      <c r="D100" s="154">
        <v>0</v>
      </c>
    </row>
    <row r="101" spans="1:4" ht="15" customHeight="1" x14ac:dyDescent="0.25">
      <c r="A101" s="153">
        <v>90</v>
      </c>
      <c r="B101" s="147" t="s">
        <v>315</v>
      </c>
      <c r="C101" s="146" t="s">
        <v>262</v>
      </c>
      <c r="D101" s="154">
        <v>0</v>
      </c>
    </row>
    <row r="103" spans="1:4" x14ac:dyDescent="0.25">
      <c r="D103" s="143" t="s">
        <v>90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G352"/>
  <sheetViews>
    <sheetView showZeros="0" topLeftCell="A116" zoomScaleNormal="100" workbookViewId="0">
      <selection activeCell="H361" sqref="H361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118" customWidth="1"/>
    <col min="8" max="248" width="8.85546875" style="1"/>
    <col min="249" max="249" width="5.85546875" style="1" customWidth="1"/>
    <col min="250" max="250" width="37" style="1" customWidth="1"/>
    <col min="251" max="251" width="9.7109375" style="1" customWidth="1"/>
    <col min="252" max="252" width="10.7109375" style="1" customWidth="1"/>
    <col min="253" max="253" width="10.85546875" style="1" customWidth="1"/>
    <col min="254" max="254" width="17.85546875" style="1" customWidth="1"/>
    <col min="255" max="255" width="18.5703125" style="1" customWidth="1"/>
    <col min="256" max="504" width="8.85546875" style="1"/>
    <col min="505" max="505" width="5.85546875" style="1" customWidth="1"/>
    <col min="506" max="506" width="37" style="1" customWidth="1"/>
    <col min="507" max="507" width="9.7109375" style="1" customWidth="1"/>
    <col min="508" max="508" width="10.7109375" style="1" customWidth="1"/>
    <col min="509" max="509" width="10.85546875" style="1" customWidth="1"/>
    <col min="510" max="510" width="17.85546875" style="1" customWidth="1"/>
    <col min="511" max="511" width="18.5703125" style="1" customWidth="1"/>
    <col min="512" max="760" width="8.85546875" style="1"/>
    <col min="761" max="761" width="5.85546875" style="1" customWidth="1"/>
    <col min="762" max="762" width="37" style="1" customWidth="1"/>
    <col min="763" max="763" width="9.7109375" style="1" customWidth="1"/>
    <col min="764" max="764" width="10.7109375" style="1" customWidth="1"/>
    <col min="765" max="765" width="10.85546875" style="1" customWidth="1"/>
    <col min="766" max="766" width="17.85546875" style="1" customWidth="1"/>
    <col min="767" max="767" width="18.5703125" style="1" customWidth="1"/>
    <col min="768" max="1016" width="8.85546875" style="1"/>
    <col min="1017" max="1017" width="5.85546875" style="1" customWidth="1"/>
    <col min="1018" max="1018" width="37" style="1" customWidth="1"/>
    <col min="1019" max="1019" width="9.7109375" style="1" customWidth="1"/>
    <col min="1020" max="1020" width="10.7109375" style="1" customWidth="1"/>
    <col min="1021" max="1021" width="10.85546875" style="1" customWidth="1"/>
    <col min="1022" max="1022" width="17.85546875" style="1" customWidth="1"/>
    <col min="1023" max="1023" width="18.5703125" style="1" customWidth="1"/>
    <col min="1024" max="1272" width="8.85546875" style="1"/>
    <col min="1273" max="1273" width="5.85546875" style="1" customWidth="1"/>
    <col min="1274" max="1274" width="37" style="1" customWidth="1"/>
    <col min="1275" max="1275" width="9.7109375" style="1" customWidth="1"/>
    <col min="1276" max="1276" width="10.7109375" style="1" customWidth="1"/>
    <col min="1277" max="1277" width="10.85546875" style="1" customWidth="1"/>
    <col min="1278" max="1278" width="17.85546875" style="1" customWidth="1"/>
    <col min="1279" max="1279" width="18.5703125" style="1" customWidth="1"/>
    <col min="1280" max="1528" width="8.85546875" style="1"/>
    <col min="1529" max="1529" width="5.85546875" style="1" customWidth="1"/>
    <col min="1530" max="1530" width="37" style="1" customWidth="1"/>
    <col min="1531" max="1531" width="9.7109375" style="1" customWidth="1"/>
    <col min="1532" max="1532" width="10.7109375" style="1" customWidth="1"/>
    <col min="1533" max="1533" width="10.85546875" style="1" customWidth="1"/>
    <col min="1534" max="1534" width="17.85546875" style="1" customWidth="1"/>
    <col min="1535" max="1535" width="18.5703125" style="1" customWidth="1"/>
    <col min="1536" max="1784" width="8.85546875" style="1"/>
    <col min="1785" max="1785" width="5.85546875" style="1" customWidth="1"/>
    <col min="1786" max="1786" width="37" style="1" customWidth="1"/>
    <col min="1787" max="1787" width="9.7109375" style="1" customWidth="1"/>
    <col min="1788" max="1788" width="10.7109375" style="1" customWidth="1"/>
    <col min="1789" max="1789" width="10.85546875" style="1" customWidth="1"/>
    <col min="1790" max="1790" width="17.85546875" style="1" customWidth="1"/>
    <col min="1791" max="1791" width="18.5703125" style="1" customWidth="1"/>
    <col min="1792" max="2040" width="8.85546875" style="1"/>
    <col min="2041" max="2041" width="5.85546875" style="1" customWidth="1"/>
    <col min="2042" max="2042" width="37" style="1" customWidth="1"/>
    <col min="2043" max="2043" width="9.7109375" style="1" customWidth="1"/>
    <col min="2044" max="2044" width="10.7109375" style="1" customWidth="1"/>
    <col min="2045" max="2045" width="10.85546875" style="1" customWidth="1"/>
    <col min="2046" max="2046" width="17.85546875" style="1" customWidth="1"/>
    <col min="2047" max="2047" width="18.5703125" style="1" customWidth="1"/>
    <col min="2048" max="2296" width="8.85546875" style="1"/>
    <col min="2297" max="2297" width="5.85546875" style="1" customWidth="1"/>
    <col min="2298" max="2298" width="37" style="1" customWidth="1"/>
    <col min="2299" max="2299" width="9.7109375" style="1" customWidth="1"/>
    <col min="2300" max="2300" width="10.7109375" style="1" customWidth="1"/>
    <col min="2301" max="2301" width="10.85546875" style="1" customWidth="1"/>
    <col min="2302" max="2302" width="17.85546875" style="1" customWidth="1"/>
    <col min="2303" max="2303" width="18.5703125" style="1" customWidth="1"/>
    <col min="2304" max="2552" width="8.85546875" style="1"/>
    <col min="2553" max="2553" width="5.85546875" style="1" customWidth="1"/>
    <col min="2554" max="2554" width="37" style="1" customWidth="1"/>
    <col min="2555" max="2555" width="9.7109375" style="1" customWidth="1"/>
    <col min="2556" max="2556" width="10.7109375" style="1" customWidth="1"/>
    <col min="2557" max="2557" width="10.85546875" style="1" customWidth="1"/>
    <col min="2558" max="2558" width="17.85546875" style="1" customWidth="1"/>
    <col min="2559" max="2559" width="18.5703125" style="1" customWidth="1"/>
    <col min="2560" max="2808" width="8.85546875" style="1"/>
    <col min="2809" max="2809" width="5.85546875" style="1" customWidth="1"/>
    <col min="2810" max="2810" width="37" style="1" customWidth="1"/>
    <col min="2811" max="2811" width="9.7109375" style="1" customWidth="1"/>
    <col min="2812" max="2812" width="10.7109375" style="1" customWidth="1"/>
    <col min="2813" max="2813" width="10.85546875" style="1" customWidth="1"/>
    <col min="2814" max="2814" width="17.85546875" style="1" customWidth="1"/>
    <col min="2815" max="2815" width="18.5703125" style="1" customWidth="1"/>
    <col min="2816" max="3064" width="8.85546875" style="1"/>
    <col min="3065" max="3065" width="5.85546875" style="1" customWidth="1"/>
    <col min="3066" max="3066" width="37" style="1" customWidth="1"/>
    <col min="3067" max="3067" width="9.7109375" style="1" customWidth="1"/>
    <col min="3068" max="3068" width="10.7109375" style="1" customWidth="1"/>
    <col min="3069" max="3069" width="10.85546875" style="1" customWidth="1"/>
    <col min="3070" max="3070" width="17.85546875" style="1" customWidth="1"/>
    <col min="3071" max="3071" width="18.5703125" style="1" customWidth="1"/>
    <col min="3072" max="3320" width="8.85546875" style="1"/>
    <col min="3321" max="3321" width="5.85546875" style="1" customWidth="1"/>
    <col min="3322" max="3322" width="37" style="1" customWidth="1"/>
    <col min="3323" max="3323" width="9.7109375" style="1" customWidth="1"/>
    <col min="3324" max="3324" width="10.7109375" style="1" customWidth="1"/>
    <col min="3325" max="3325" width="10.85546875" style="1" customWidth="1"/>
    <col min="3326" max="3326" width="17.85546875" style="1" customWidth="1"/>
    <col min="3327" max="3327" width="18.5703125" style="1" customWidth="1"/>
    <col min="3328" max="3576" width="8.85546875" style="1"/>
    <col min="3577" max="3577" width="5.85546875" style="1" customWidth="1"/>
    <col min="3578" max="3578" width="37" style="1" customWidth="1"/>
    <col min="3579" max="3579" width="9.7109375" style="1" customWidth="1"/>
    <col min="3580" max="3580" width="10.7109375" style="1" customWidth="1"/>
    <col min="3581" max="3581" width="10.85546875" style="1" customWidth="1"/>
    <col min="3582" max="3582" width="17.85546875" style="1" customWidth="1"/>
    <col min="3583" max="3583" width="18.5703125" style="1" customWidth="1"/>
    <col min="3584" max="3832" width="8.85546875" style="1"/>
    <col min="3833" max="3833" width="5.85546875" style="1" customWidth="1"/>
    <col min="3834" max="3834" width="37" style="1" customWidth="1"/>
    <col min="3835" max="3835" width="9.7109375" style="1" customWidth="1"/>
    <col min="3836" max="3836" width="10.7109375" style="1" customWidth="1"/>
    <col min="3837" max="3837" width="10.85546875" style="1" customWidth="1"/>
    <col min="3838" max="3838" width="17.85546875" style="1" customWidth="1"/>
    <col min="3839" max="3839" width="18.5703125" style="1" customWidth="1"/>
    <col min="3840" max="4088" width="8.85546875" style="1"/>
    <col min="4089" max="4089" width="5.85546875" style="1" customWidth="1"/>
    <col min="4090" max="4090" width="37" style="1" customWidth="1"/>
    <col min="4091" max="4091" width="9.7109375" style="1" customWidth="1"/>
    <col min="4092" max="4092" width="10.7109375" style="1" customWidth="1"/>
    <col min="4093" max="4093" width="10.85546875" style="1" customWidth="1"/>
    <col min="4094" max="4094" width="17.85546875" style="1" customWidth="1"/>
    <col min="4095" max="4095" width="18.5703125" style="1" customWidth="1"/>
    <col min="4096" max="4344" width="8.85546875" style="1"/>
    <col min="4345" max="4345" width="5.85546875" style="1" customWidth="1"/>
    <col min="4346" max="4346" width="37" style="1" customWidth="1"/>
    <col min="4347" max="4347" width="9.7109375" style="1" customWidth="1"/>
    <col min="4348" max="4348" width="10.7109375" style="1" customWidth="1"/>
    <col min="4349" max="4349" width="10.85546875" style="1" customWidth="1"/>
    <col min="4350" max="4350" width="17.85546875" style="1" customWidth="1"/>
    <col min="4351" max="4351" width="18.5703125" style="1" customWidth="1"/>
    <col min="4352" max="4600" width="8.85546875" style="1"/>
    <col min="4601" max="4601" width="5.85546875" style="1" customWidth="1"/>
    <col min="4602" max="4602" width="37" style="1" customWidth="1"/>
    <col min="4603" max="4603" width="9.7109375" style="1" customWidth="1"/>
    <col min="4604" max="4604" width="10.7109375" style="1" customWidth="1"/>
    <col min="4605" max="4605" width="10.85546875" style="1" customWidth="1"/>
    <col min="4606" max="4606" width="17.85546875" style="1" customWidth="1"/>
    <col min="4607" max="4607" width="18.5703125" style="1" customWidth="1"/>
    <col min="4608" max="4856" width="8.85546875" style="1"/>
    <col min="4857" max="4857" width="5.85546875" style="1" customWidth="1"/>
    <col min="4858" max="4858" width="37" style="1" customWidth="1"/>
    <col min="4859" max="4859" width="9.7109375" style="1" customWidth="1"/>
    <col min="4860" max="4860" width="10.7109375" style="1" customWidth="1"/>
    <col min="4861" max="4861" width="10.85546875" style="1" customWidth="1"/>
    <col min="4862" max="4862" width="17.85546875" style="1" customWidth="1"/>
    <col min="4863" max="4863" width="18.5703125" style="1" customWidth="1"/>
    <col min="4864" max="5112" width="8.85546875" style="1"/>
    <col min="5113" max="5113" width="5.85546875" style="1" customWidth="1"/>
    <col min="5114" max="5114" width="37" style="1" customWidth="1"/>
    <col min="5115" max="5115" width="9.7109375" style="1" customWidth="1"/>
    <col min="5116" max="5116" width="10.7109375" style="1" customWidth="1"/>
    <col min="5117" max="5117" width="10.85546875" style="1" customWidth="1"/>
    <col min="5118" max="5118" width="17.85546875" style="1" customWidth="1"/>
    <col min="5119" max="5119" width="18.5703125" style="1" customWidth="1"/>
    <col min="5120" max="5368" width="8.85546875" style="1"/>
    <col min="5369" max="5369" width="5.85546875" style="1" customWidth="1"/>
    <col min="5370" max="5370" width="37" style="1" customWidth="1"/>
    <col min="5371" max="5371" width="9.7109375" style="1" customWidth="1"/>
    <col min="5372" max="5372" width="10.7109375" style="1" customWidth="1"/>
    <col min="5373" max="5373" width="10.85546875" style="1" customWidth="1"/>
    <col min="5374" max="5374" width="17.85546875" style="1" customWidth="1"/>
    <col min="5375" max="5375" width="18.5703125" style="1" customWidth="1"/>
    <col min="5376" max="5624" width="8.85546875" style="1"/>
    <col min="5625" max="5625" width="5.85546875" style="1" customWidth="1"/>
    <col min="5626" max="5626" width="37" style="1" customWidth="1"/>
    <col min="5627" max="5627" width="9.7109375" style="1" customWidth="1"/>
    <col min="5628" max="5628" width="10.7109375" style="1" customWidth="1"/>
    <col min="5629" max="5629" width="10.85546875" style="1" customWidth="1"/>
    <col min="5630" max="5630" width="17.85546875" style="1" customWidth="1"/>
    <col min="5631" max="5631" width="18.5703125" style="1" customWidth="1"/>
    <col min="5632" max="5880" width="8.85546875" style="1"/>
    <col min="5881" max="5881" width="5.85546875" style="1" customWidth="1"/>
    <col min="5882" max="5882" width="37" style="1" customWidth="1"/>
    <col min="5883" max="5883" width="9.7109375" style="1" customWidth="1"/>
    <col min="5884" max="5884" width="10.7109375" style="1" customWidth="1"/>
    <col min="5885" max="5885" width="10.85546875" style="1" customWidth="1"/>
    <col min="5886" max="5886" width="17.85546875" style="1" customWidth="1"/>
    <col min="5887" max="5887" width="18.5703125" style="1" customWidth="1"/>
    <col min="5888" max="6136" width="8.85546875" style="1"/>
    <col min="6137" max="6137" width="5.85546875" style="1" customWidth="1"/>
    <col min="6138" max="6138" width="37" style="1" customWidth="1"/>
    <col min="6139" max="6139" width="9.7109375" style="1" customWidth="1"/>
    <col min="6140" max="6140" width="10.7109375" style="1" customWidth="1"/>
    <col min="6141" max="6141" width="10.85546875" style="1" customWidth="1"/>
    <col min="6142" max="6142" width="17.85546875" style="1" customWidth="1"/>
    <col min="6143" max="6143" width="18.5703125" style="1" customWidth="1"/>
    <col min="6144" max="6392" width="8.85546875" style="1"/>
    <col min="6393" max="6393" width="5.85546875" style="1" customWidth="1"/>
    <col min="6394" max="6394" width="37" style="1" customWidth="1"/>
    <col min="6395" max="6395" width="9.7109375" style="1" customWidth="1"/>
    <col min="6396" max="6396" width="10.7109375" style="1" customWidth="1"/>
    <col min="6397" max="6397" width="10.85546875" style="1" customWidth="1"/>
    <col min="6398" max="6398" width="17.85546875" style="1" customWidth="1"/>
    <col min="6399" max="6399" width="18.5703125" style="1" customWidth="1"/>
    <col min="6400" max="6648" width="8.85546875" style="1"/>
    <col min="6649" max="6649" width="5.85546875" style="1" customWidth="1"/>
    <col min="6650" max="6650" width="37" style="1" customWidth="1"/>
    <col min="6651" max="6651" width="9.7109375" style="1" customWidth="1"/>
    <col min="6652" max="6652" width="10.7109375" style="1" customWidth="1"/>
    <col min="6653" max="6653" width="10.85546875" style="1" customWidth="1"/>
    <col min="6654" max="6654" width="17.85546875" style="1" customWidth="1"/>
    <col min="6655" max="6655" width="18.5703125" style="1" customWidth="1"/>
    <col min="6656" max="6904" width="8.85546875" style="1"/>
    <col min="6905" max="6905" width="5.85546875" style="1" customWidth="1"/>
    <col min="6906" max="6906" width="37" style="1" customWidth="1"/>
    <col min="6907" max="6907" width="9.7109375" style="1" customWidth="1"/>
    <col min="6908" max="6908" width="10.7109375" style="1" customWidth="1"/>
    <col min="6909" max="6909" width="10.85546875" style="1" customWidth="1"/>
    <col min="6910" max="6910" width="17.85546875" style="1" customWidth="1"/>
    <col min="6911" max="6911" width="18.5703125" style="1" customWidth="1"/>
    <col min="6912" max="7160" width="8.85546875" style="1"/>
    <col min="7161" max="7161" width="5.85546875" style="1" customWidth="1"/>
    <col min="7162" max="7162" width="37" style="1" customWidth="1"/>
    <col min="7163" max="7163" width="9.7109375" style="1" customWidth="1"/>
    <col min="7164" max="7164" width="10.7109375" style="1" customWidth="1"/>
    <col min="7165" max="7165" width="10.85546875" style="1" customWidth="1"/>
    <col min="7166" max="7166" width="17.85546875" style="1" customWidth="1"/>
    <col min="7167" max="7167" width="18.5703125" style="1" customWidth="1"/>
    <col min="7168" max="7416" width="8.85546875" style="1"/>
    <col min="7417" max="7417" width="5.85546875" style="1" customWidth="1"/>
    <col min="7418" max="7418" width="37" style="1" customWidth="1"/>
    <col min="7419" max="7419" width="9.7109375" style="1" customWidth="1"/>
    <col min="7420" max="7420" width="10.7109375" style="1" customWidth="1"/>
    <col min="7421" max="7421" width="10.85546875" style="1" customWidth="1"/>
    <col min="7422" max="7422" width="17.85546875" style="1" customWidth="1"/>
    <col min="7423" max="7423" width="18.5703125" style="1" customWidth="1"/>
    <col min="7424" max="7672" width="8.85546875" style="1"/>
    <col min="7673" max="7673" width="5.85546875" style="1" customWidth="1"/>
    <col min="7674" max="7674" width="37" style="1" customWidth="1"/>
    <col min="7675" max="7675" width="9.7109375" style="1" customWidth="1"/>
    <col min="7676" max="7676" width="10.7109375" style="1" customWidth="1"/>
    <col min="7677" max="7677" width="10.85546875" style="1" customWidth="1"/>
    <col min="7678" max="7678" width="17.85546875" style="1" customWidth="1"/>
    <col min="7679" max="7679" width="18.5703125" style="1" customWidth="1"/>
    <col min="7680" max="7928" width="8.85546875" style="1"/>
    <col min="7929" max="7929" width="5.85546875" style="1" customWidth="1"/>
    <col min="7930" max="7930" width="37" style="1" customWidth="1"/>
    <col min="7931" max="7931" width="9.7109375" style="1" customWidth="1"/>
    <col min="7932" max="7932" width="10.7109375" style="1" customWidth="1"/>
    <col min="7933" max="7933" width="10.85546875" style="1" customWidth="1"/>
    <col min="7934" max="7934" width="17.85546875" style="1" customWidth="1"/>
    <col min="7935" max="7935" width="18.5703125" style="1" customWidth="1"/>
    <col min="7936" max="8184" width="8.85546875" style="1"/>
    <col min="8185" max="8185" width="5.85546875" style="1" customWidth="1"/>
    <col min="8186" max="8186" width="37" style="1" customWidth="1"/>
    <col min="8187" max="8187" width="9.7109375" style="1" customWidth="1"/>
    <col min="8188" max="8188" width="10.7109375" style="1" customWidth="1"/>
    <col min="8189" max="8189" width="10.85546875" style="1" customWidth="1"/>
    <col min="8190" max="8190" width="17.85546875" style="1" customWidth="1"/>
    <col min="8191" max="8191" width="18.5703125" style="1" customWidth="1"/>
    <col min="8192" max="8440" width="8.85546875" style="1"/>
    <col min="8441" max="8441" width="5.85546875" style="1" customWidth="1"/>
    <col min="8442" max="8442" width="37" style="1" customWidth="1"/>
    <col min="8443" max="8443" width="9.7109375" style="1" customWidth="1"/>
    <col min="8444" max="8444" width="10.7109375" style="1" customWidth="1"/>
    <col min="8445" max="8445" width="10.85546875" style="1" customWidth="1"/>
    <col min="8446" max="8446" width="17.85546875" style="1" customWidth="1"/>
    <col min="8447" max="8447" width="18.5703125" style="1" customWidth="1"/>
    <col min="8448" max="8696" width="8.85546875" style="1"/>
    <col min="8697" max="8697" width="5.85546875" style="1" customWidth="1"/>
    <col min="8698" max="8698" width="37" style="1" customWidth="1"/>
    <col min="8699" max="8699" width="9.7109375" style="1" customWidth="1"/>
    <col min="8700" max="8700" width="10.7109375" style="1" customWidth="1"/>
    <col min="8701" max="8701" width="10.85546875" style="1" customWidth="1"/>
    <col min="8702" max="8702" width="17.85546875" style="1" customWidth="1"/>
    <col min="8703" max="8703" width="18.5703125" style="1" customWidth="1"/>
    <col min="8704" max="8952" width="8.85546875" style="1"/>
    <col min="8953" max="8953" width="5.85546875" style="1" customWidth="1"/>
    <col min="8954" max="8954" width="37" style="1" customWidth="1"/>
    <col min="8955" max="8955" width="9.7109375" style="1" customWidth="1"/>
    <col min="8956" max="8956" width="10.7109375" style="1" customWidth="1"/>
    <col min="8957" max="8957" width="10.85546875" style="1" customWidth="1"/>
    <col min="8958" max="8958" width="17.85546875" style="1" customWidth="1"/>
    <col min="8959" max="8959" width="18.5703125" style="1" customWidth="1"/>
    <col min="8960" max="9208" width="8.85546875" style="1"/>
    <col min="9209" max="9209" width="5.85546875" style="1" customWidth="1"/>
    <col min="9210" max="9210" width="37" style="1" customWidth="1"/>
    <col min="9211" max="9211" width="9.7109375" style="1" customWidth="1"/>
    <col min="9212" max="9212" width="10.7109375" style="1" customWidth="1"/>
    <col min="9213" max="9213" width="10.85546875" style="1" customWidth="1"/>
    <col min="9214" max="9214" width="17.85546875" style="1" customWidth="1"/>
    <col min="9215" max="9215" width="18.5703125" style="1" customWidth="1"/>
    <col min="9216" max="9464" width="8.85546875" style="1"/>
    <col min="9465" max="9465" width="5.85546875" style="1" customWidth="1"/>
    <col min="9466" max="9466" width="37" style="1" customWidth="1"/>
    <col min="9467" max="9467" width="9.7109375" style="1" customWidth="1"/>
    <col min="9468" max="9468" width="10.7109375" style="1" customWidth="1"/>
    <col min="9469" max="9469" width="10.85546875" style="1" customWidth="1"/>
    <col min="9470" max="9470" width="17.85546875" style="1" customWidth="1"/>
    <col min="9471" max="9471" width="18.5703125" style="1" customWidth="1"/>
    <col min="9472" max="9720" width="8.85546875" style="1"/>
    <col min="9721" max="9721" width="5.85546875" style="1" customWidth="1"/>
    <col min="9722" max="9722" width="37" style="1" customWidth="1"/>
    <col min="9723" max="9723" width="9.7109375" style="1" customWidth="1"/>
    <col min="9724" max="9724" width="10.7109375" style="1" customWidth="1"/>
    <col min="9725" max="9725" width="10.85546875" style="1" customWidth="1"/>
    <col min="9726" max="9726" width="17.85546875" style="1" customWidth="1"/>
    <col min="9727" max="9727" width="18.5703125" style="1" customWidth="1"/>
    <col min="9728" max="9976" width="8.85546875" style="1"/>
    <col min="9977" max="9977" width="5.85546875" style="1" customWidth="1"/>
    <col min="9978" max="9978" width="37" style="1" customWidth="1"/>
    <col min="9979" max="9979" width="9.7109375" style="1" customWidth="1"/>
    <col min="9980" max="9980" width="10.7109375" style="1" customWidth="1"/>
    <col min="9981" max="9981" width="10.85546875" style="1" customWidth="1"/>
    <col min="9982" max="9982" width="17.85546875" style="1" customWidth="1"/>
    <col min="9983" max="9983" width="18.5703125" style="1" customWidth="1"/>
    <col min="9984" max="10232" width="8.85546875" style="1"/>
    <col min="10233" max="10233" width="5.85546875" style="1" customWidth="1"/>
    <col min="10234" max="10234" width="37" style="1" customWidth="1"/>
    <col min="10235" max="10235" width="9.7109375" style="1" customWidth="1"/>
    <col min="10236" max="10236" width="10.7109375" style="1" customWidth="1"/>
    <col min="10237" max="10237" width="10.85546875" style="1" customWidth="1"/>
    <col min="10238" max="10238" width="17.85546875" style="1" customWidth="1"/>
    <col min="10239" max="10239" width="18.5703125" style="1" customWidth="1"/>
    <col min="10240" max="10488" width="8.85546875" style="1"/>
    <col min="10489" max="10489" width="5.85546875" style="1" customWidth="1"/>
    <col min="10490" max="10490" width="37" style="1" customWidth="1"/>
    <col min="10491" max="10491" width="9.7109375" style="1" customWidth="1"/>
    <col min="10492" max="10492" width="10.7109375" style="1" customWidth="1"/>
    <col min="10493" max="10493" width="10.85546875" style="1" customWidth="1"/>
    <col min="10494" max="10494" width="17.85546875" style="1" customWidth="1"/>
    <col min="10495" max="10495" width="18.5703125" style="1" customWidth="1"/>
    <col min="10496" max="10744" width="8.85546875" style="1"/>
    <col min="10745" max="10745" width="5.85546875" style="1" customWidth="1"/>
    <col min="10746" max="10746" width="37" style="1" customWidth="1"/>
    <col min="10747" max="10747" width="9.7109375" style="1" customWidth="1"/>
    <col min="10748" max="10748" width="10.7109375" style="1" customWidth="1"/>
    <col min="10749" max="10749" width="10.85546875" style="1" customWidth="1"/>
    <col min="10750" max="10750" width="17.85546875" style="1" customWidth="1"/>
    <col min="10751" max="10751" width="18.5703125" style="1" customWidth="1"/>
    <col min="10752" max="11000" width="8.85546875" style="1"/>
    <col min="11001" max="11001" width="5.85546875" style="1" customWidth="1"/>
    <col min="11002" max="11002" width="37" style="1" customWidth="1"/>
    <col min="11003" max="11003" width="9.7109375" style="1" customWidth="1"/>
    <col min="11004" max="11004" width="10.7109375" style="1" customWidth="1"/>
    <col min="11005" max="11005" width="10.85546875" style="1" customWidth="1"/>
    <col min="11006" max="11006" width="17.85546875" style="1" customWidth="1"/>
    <col min="11007" max="11007" width="18.5703125" style="1" customWidth="1"/>
    <col min="11008" max="11256" width="8.85546875" style="1"/>
    <col min="11257" max="11257" width="5.85546875" style="1" customWidth="1"/>
    <col min="11258" max="11258" width="37" style="1" customWidth="1"/>
    <col min="11259" max="11259" width="9.7109375" style="1" customWidth="1"/>
    <col min="11260" max="11260" width="10.7109375" style="1" customWidth="1"/>
    <col min="11261" max="11261" width="10.85546875" style="1" customWidth="1"/>
    <col min="11262" max="11262" width="17.85546875" style="1" customWidth="1"/>
    <col min="11263" max="11263" width="18.5703125" style="1" customWidth="1"/>
    <col min="11264" max="11512" width="8.85546875" style="1"/>
    <col min="11513" max="11513" width="5.85546875" style="1" customWidth="1"/>
    <col min="11514" max="11514" width="37" style="1" customWidth="1"/>
    <col min="11515" max="11515" width="9.7109375" style="1" customWidth="1"/>
    <col min="11516" max="11516" width="10.7109375" style="1" customWidth="1"/>
    <col min="11517" max="11517" width="10.85546875" style="1" customWidth="1"/>
    <col min="11518" max="11518" width="17.85546875" style="1" customWidth="1"/>
    <col min="11519" max="11519" width="18.5703125" style="1" customWidth="1"/>
    <col min="11520" max="11768" width="8.85546875" style="1"/>
    <col min="11769" max="11769" width="5.85546875" style="1" customWidth="1"/>
    <col min="11770" max="11770" width="37" style="1" customWidth="1"/>
    <col min="11771" max="11771" width="9.7109375" style="1" customWidth="1"/>
    <col min="11772" max="11772" width="10.7109375" style="1" customWidth="1"/>
    <col min="11773" max="11773" width="10.85546875" style="1" customWidth="1"/>
    <col min="11774" max="11774" width="17.85546875" style="1" customWidth="1"/>
    <col min="11775" max="11775" width="18.5703125" style="1" customWidth="1"/>
    <col min="11776" max="12024" width="8.85546875" style="1"/>
    <col min="12025" max="12025" width="5.85546875" style="1" customWidth="1"/>
    <col min="12026" max="12026" width="37" style="1" customWidth="1"/>
    <col min="12027" max="12027" width="9.7109375" style="1" customWidth="1"/>
    <col min="12028" max="12028" width="10.7109375" style="1" customWidth="1"/>
    <col min="12029" max="12029" width="10.85546875" style="1" customWidth="1"/>
    <col min="12030" max="12030" width="17.85546875" style="1" customWidth="1"/>
    <col min="12031" max="12031" width="18.5703125" style="1" customWidth="1"/>
    <col min="12032" max="12280" width="8.85546875" style="1"/>
    <col min="12281" max="12281" width="5.85546875" style="1" customWidth="1"/>
    <col min="12282" max="12282" width="37" style="1" customWidth="1"/>
    <col min="12283" max="12283" width="9.7109375" style="1" customWidth="1"/>
    <col min="12284" max="12284" width="10.7109375" style="1" customWidth="1"/>
    <col min="12285" max="12285" width="10.85546875" style="1" customWidth="1"/>
    <col min="12286" max="12286" width="17.85546875" style="1" customWidth="1"/>
    <col min="12287" max="12287" width="18.5703125" style="1" customWidth="1"/>
    <col min="12288" max="12536" width="8.85546875" style="1"/>
    <col min="12537" max="12537" width="5.85546875" style="1" customWidth="1"/>
    <col min="12538" max="12538" width="37" style="1" customWidth="1"/>
    <col min="12539" max="12539" width="9.7109375" style="1" customWidth="1"/>
    <col min="12540" max="12540" width="10.7109375" style="1" customWidth="1"/>
    <col min="12541" max="12541" width="10.85546875" style="1" customWidth="1"/>
    <col min="12542" max="12542" width="17.85546875" style="1" customWidth="1"/>
    <col min="12543" max="12543" width="18.5703125" style="1" customWidth="1"/>
    <col min="12544" max="12792" width="8.85546875" style="1"/>
    <col min="12793" max="12793" width="5.85546875" style="1" customWidth="1"/>
    <col min="12794" max="12794" width="37" style="1" customWidth="1"/>
    <col min="12795" max="12795" width="9.7109375" style="1" customWidth="1"/>
    <col min="12796" max="12796" width="10.7109375" style="1" customWidth="1"/>
    <col min="12797" max="12797" width="10.85546875" style="1" customWidth="1"/>
    <col min="12798" max="12798" width="17.85546875" style="1" customWidth="1"/>
    <col min="12799" max="12799" width="18.5703125" style="1" customWidth="1"/>
    <col min="12800" max="13048" width="8.85546875" style="1"/>
    <col min="13049" max="13049" width="5.85546875" style="1" customWidth="1"/>
    <col min="13050" max="13050" width="37" style="1" customWidth="1"/>
    <col min="13051" max="13051" width="9.7109375" style="1" customWidth="1"/>
    <col min="13052" max="13052" width="10.7109375" style="1" customWidth="1"/>
    <col min="13053" max="13053" width="10.85546875" style="1" customWidth="1"/>
    <col min="13054" max="13054" width="17.85546875" style="1" customWidth="1"/>
    <col min="13055" max="13055" width="18.5703125" style="1" customWidth="1"/>
    <col min="13056" max="13304" width="8.85546875" style="1"/>
    <col min="13305" max="13305" width="5.85546875" style="1" customWidth="1"/>
    <col min="13306" max="13306" width="37" style="1" customWidth="1"/>
    <col min="13307" max="13307" width="9.7109375" style="1" customWidth="1"/>
    <col min="13308" max="13308" width="10.7109375" style="1" customWidth="1"/>
    <col min="13309" max="13309" width="10.85546875" style="1" customWidth="1"/>
    <col min="13310" max="13310" width="17.85546875" style="1" customWidth="1"/>
    <col min="13311" max="13311" width="18.5703125" style="1" customWidth="1"/>
    <col min="13312" max="13560" width="8.85546875" style="1"/>
    <col min="13561" max="13561" width="5.85546875" style="1" customWidth="1"/>
    <col min="13562" max="13562" width="37" style="1" customWidth="1"/>
    <col min="13563" max="13563" width="9.7109375" style="1" customWidth="1"/>
    <col min="13564" max="13564" width="10.7109375" style="1" customWidth="1"/>
    <col min="13565" max="13565" width="10.85546875" style="1" customWidth="1"/>
    <col min="13566" max="13566" width="17.85546875" style="1" customWidth="1"/>
    <col min="13567" max="13567" width="18.5703125" style="1" customWidth="1"/>
    <col min="13568" max="13816" width="8.85546875" style="1"/>
    <col min="13817" max="13817" width="5.85546875" style="1" customWidth="1"/>
    <col min="13818" max="13818" width="37" style="1" customWidth="1"/>
    <col min="13819" max="13819" width="9.7109375" style="1" customWidth="1"/>
    <col min="13820" max="13820" width="10.7109375" style="1" customWidth="1"/>
    <col min="13821" max="13821" width="10.85546875" style="1" customWidth="1"/>
    <col min="13822" max="13822" width="17.85546875" style="1" customWidth="1"/>
    <col min="13823" max="13823" width="18.5703125" style="1" customWidth="1"/>
    <col min="13824" max="14072" width="8.85546875" style="1"/>
    <col min="14073" max="14073" width="5.85546875" style="1" customWidth="1"/>
    <col min="14074" max="14074" width="37" style="1" customWidth="1"/>
    <col min="14075" max="14075" width="9.7109375" style="1" customWidth="1"/>
    <col min="14076" max="14076" width="10.7109375" style="1" customWidth="1"/>
    <col min="14077" max="14077" width="10.85546875" style="1" customWidth="1"/>
    <col min="14078" max="14078" width="17.85546875" style="1" customWidth="1"/>
    <col min="14079" max="14079" width="18.5703125" style="1" customWidth="1"/>
    <col min="14080" max="14328" width="8.85546875" style="1"/>
    <col min="14329" max="14329" width="5.85546875" style="1" customWidth="1"/>
    <col min="14330" max="14330" width="37" style="1" customWidth="1"/>
    <col min="14331" max="14331" width="9.7109375" style="1" customWidth="1"/>
    <col min="14332" max="14332" width="10.7109375" style="1" customWidth="1"/>
    <col min="14333" max="14333" width="10.85546875" style="1" customWidth="1"/>
    <col min="14334" max="14334" width="17.85546875" style="1" customWidth="1"/>
    <col min="14335" max="14335" width="18.5703125" style="1" customWidth="1"/>
    <col min="14336" max="14584" width="8.85546875" style="1"/>
    <col min="14585" max="14585" width="5.85546875" style="1" customWidth="1"/>
    <col min="14586" max="14586" width="37" style="1" customWidth="1"/>
    <col min="14587" max="14587" width="9.7109375" style="1" customWidth="1"/>
    <col min="14588" max="14588" width="10.7109375" style="1" customWidth="1"/>
    <col min="14589" max="14589" width="10.85546875" style="1" customWidth="1"/>
    <col min="14590" max="14590" width="17.85546875" style="1" customWidth="1"/>
    <col min="14591" max="14591" width="18.5703125" style="1" customWidth="1"/>
    <col min="14592" max="14840" width="8.85546875" style="1"/>
    <col min="14841" max="14841" width="5.85546875" style="1" customWidth="1"/>
    <col min="14842" max="14842" width="37" style="1" customWidth="1"/>
    <col min="14843" max="14843" width="9.7109375" style="1" customWidth="1"/>
    <col min="14844" max="14844" width="10.7109375" style="1" customWidth="1"/>
    <col min="14845" max="14845" width="10.85546875" style="1" customWidth="1"/>
    <col min="14846" max="14846" width="17.85546875" style="1" customWidth="1"/>
    <col min="14847" max="14847" width="18.5703125" style="1" customWidth="1"/>
    <col min="14848" max="15096" width="8.85546875" style="1"/>
    <col min="15097" max="15097" width="5.85546875" style="1" customWidth="1"/>
    <col min="15098" max="15098" width="37" style="1" customWidth="1"/>
    <col min="15099" max="15099" width="9.7109375" style="1" customWidth="1"/>
    <col min="15100" max="15100" width="10.7109375" style="1" customWidth="1"/>
    <col min="15101" max="15101" width="10.85546875" style="1" customWidth="1"/>
    <col min="15102" max="15102" width="17.85546875" style="1" customWidth="1"/>
    <col min="15103" max="15103" width="18.5703125" style="1" customWidth="1"/>
    <col min="15104" max="15352" width="8.85546875" style="1"/>
    <col min="15353" max="15353" width="5.85546875" style="1" customWidth="1"/>
    <col min="15354" max="15354" width="37" style="1" customWidth="1"/>
    <col min="15355" max="15355" width="9.7109375" style="1" customWidth="1"/>
    <col min="15356" max="15356" width="10.7109375" style="1" customWidth="1"/>
    <col min="15357" max="15357" width="10.85546875" style="1" customWidth="1"/>
    <col min="15358" max="15358" width="17.85546875" style="1" customWidth="1"/>
    <col min="15359" max="15359" width="18.5703125" style="1" customWidth="1"/>
    <col min="15360" max="15608" width="8.85546875" style="1"/>
    <col min="15609" max="15609" width="5.85546875" style="1" customWidth="1"/>
    <col min="15610" max="15610" width="37" style="1" customWidth="1"/>
    <col min="15611" max="15611" width="9.7109375" style="1" customWidth="1"/>
    <col min="15612" max="15612" width="10.7109375" style="1" customWidth="1"/>
    <col min="15613" max="15613" width="10.85546875" style="1" customWidth="1"/>
    <col min="15614" max="15614" width="17.85546875" style="1" customWidth="1"/>
    <col min="15615" max="15615" width="18.5703125" style="1" customWidth="1"/>
    <col min="15616" max="15864" width="8.85546875" style="1"/>
    <col min="15865" max="15865" width="5.85546875" style="1" customWidth="1"/>
    <col min="15866" max="15866" width="37" style="1" customWidth="1"/>
    <col min="15867" max="15867" width="9.7109375" style="1" customWidth="1"/>
    <col min="15868" max="15868" width="10.7109375" style="1" customWidth="1"/>
    <col min="15869" max="15869" width="10.85546875" style="1" customWidth="1"/>
    <col min="15870" max="15870" width="17.85546875" style="1" customWidth="1"/>
    <col min="15871" max="15871" width="18.5703125" style="1" customWidth="1"/>
    <col min="15872" max="16120" width="8.85546875" style="1"/>
    <col min="16121" max="16121" width="5.85546875" style="1" customWidth="1"/>
    <col min="16122" max="16122" width="37" style="1" customWidth="1"/>
    <col min="16123" max="16123" width="9.7109375" style="1" customWidth="1"/>
    <col min="16124" max="16124" width="10.7109375" style="1" customWidth="1"/>
    <col min="16125" max="16125" width="10.85546875" style="1" customWidth="1"/>
    <col min="16126" max="16126" width="17.85546875" style="1" customWidth="1"/>
    <col min="16127" max="16127" width="18.5703125" style="1" customWidth="1"/>
    <col min="16128" max="16384" width="8.85546875" style="1"/>
  </cols>
  <sheetData>
    <row r="1" spans="1:7" ht="48" hidden="1" customHeight="1" outlineLevel="1" x14ac:dyDescent="0.2">
      <c r="E1" s="124" t="s">
        <v>0</v>
      </c>
      <c r="F1" s="124"/>
      <c r="G1" s="124"/>
    </row>
    <row r="2" spans="1:7" hidden="1" outlineLevel="1" x14ac:dyDescent="0.2">
      <c r="B2" s="2"/>
      <c r="C2" s="2"/>
      <c r="D2" s="2"/>
      <c r="E2" s="2"/>
      <c r="F2" s="3"/>
      <c r="G2" s="4"/>
    </row>
    <row r="3" spans="1:7" hidden="1" outlineLevel="1" x14ac:dyDescent="0.2">
      <c r="B3" s="2"/>
      <c r="C3" s="2"/>
      <c r="D3" s="5" t="s">
        <v>1</v>
      </c>
      <c r="E3" s="2"/>
      <c r="F3" s="3"/>
      <c r="G3" s="4"/>
    </row>
    <row r="4" spans="1:7" hidden="1" outlineLevel="1" x14ac:dyDescent="0.2">
      <c r="B4" s="6"/>
      <c r="C4" s="6"/>
      <c r="D4" s="7" t="s">
        <v>2</v>
      </c>
      <c r="E4" s="6"/>
      <c r="F4" s="8"/>
      <c r="G4" s="9"/>
    </row>
    <row r="5" spans="1:7" hidden="1" outlineLevel="1" x14ac:dyDescent="0.2">
      <c r="B5" s="125" t="s">
        <v>3</v>
      </c>
      <c r="C5" s="125"/>
      <c r="D5" s="125"/>
      <c r="E5" s="125"/>
      <c r="F5" s="125"/>
      <c r="G5" s="125"/>
    </row>
    <row r="6" spans="1:7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7" hidden="1" outlineLevel="1" x14ac:dyDescent="0.2">
      <c r="B7" s="2"/>
      <c r="C7" s="2"/>
      <c r="D7" s="2"/>
      <c r="E7" s="2"/>
      <c r="F7" s="3"/>
      <c r="G7" s="4"/>
    </row>
    <row r="8" spans="1:7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</row>
    <row r="9" spans="1:7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</row>
    <row r="10" spans="1:7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</row>
    <row r="11" spans="1:7" s="16" customFormat="1" hidden="1" outlineLevel="1" x14ac:dyDescent="0.2">
      <c r="A11" s="120" t="s">
        <v>10</v>
      </c>
      <c r="B11" s="120"/>
      <c r="C11" s="120"/>
      <c r="D11" s="120"/>
      <c r="E11" s="120"/>
      <c r="F11" s="120"/>
      <c r="G11" s="120"/>
    </row>
    <row r="12" spans="1:7" s="16" customFormat="1" ht="12.75" hidden="1" customHeight="1" outlineLevel="1" x14ac:dyDescent="0.2">
      <c r="A12" s="126" t="s">
        <v>11</v>
      </c>
      <c r="B12" s="126"/>
      <c r="C12" s="126"/>
      <c r="D12" s="126"/>
      <c r="E12" s="126"/>
      <c r="F12" s="126"/>
      <c r="G12" s="126"/>
    </row>
    <row r="13" spans="1:7" s="16" customFormat="1" hidden="1" outlineLevel="1" x14ac:dyDescent="0.2">
      <c r="A13" s="120" t="s">
        <v>12</v>
      </c>
      <c r="B13" s="120"/>
      <c r="C13" s="120"/>
      <c r="D13" s="120"/>
      <c r="E13" s="120"/>
      <c r="F13" s="120"/>
      <c r="G13" s="120"/>
    </row>
    <row r="14" spans="1:7" s="16" customFormat="1" hidden="1" outlineLevel="1" x14ac:dyDescent="0.2">
      <c r="A14" s="120" t="s">
        <v>13</v>
      </c>
      <c r="B14" s="120"/>
      <c r="C14" s="120"/>
      <c r="D14" s="120"/>
      <c r="E14" s="120"/>
      <c r="F14" s="120"/>
      <c r="G14" s="120"/>
    </row>
    <row r="15" spans="1:7" s="16" customFormat="1" hidden="1" outlineLevel="1" x14ac:dyDescent="0.2">
      <c r="A15" s="120" t="s">
        <v>14</v>
      </c>
      <c r="B15" s="120"/>
      <c r="C15" s="120"/>
      <c r="D15" s="120"/>
      <c r="E15" s="120"/>
      <c r="F15" s="120"/>
      <c r="G15" s="120"/>
    </row>
    <row r="16" spans="1:7" s="16" customFormat="1" hidden="1" outlineLevel="1" x14ac:dyDescent="0.2">
      <c r="A16" s="128" t="s">
        <v>15</v>
      </c>
      <c r="B16" s="120"/>
      <c r="C16" s="120"/>
      <c r="D16" s="120"/>
      <c r="E16" s="120"/>
      <c r="F16" s="120"/>
      <c r="G16" s="120"/>
    </row>
    <row r="17" spans="1:7" s="16" customFormat="1" hidden="1" outlineLevel="1" x14ac:dyDescent="0.2">
      <c r="A17" s="120" t="s">
        <v>16</v>
      </c>
      <c r="B17" s="120"/>
      <c r="C17" s="120"/>
      <c r="D17" s="120"/>
      <c r="E17" s="120"/>
      <c r="F17" s="120"/>
      <c r="G17" s="120"/>
    </row>
    <row r="18" spans="1:7" s="16" customFormat="1" hidden="1" outlineLevel="1" x14ac:dyDescent="0.2">
      <c r="A18" s="129" t="s">
        <v>17</v>
      </c>
      <c r="B18" s="129"/>
      <c r="C18" s="23"/>
      <c r="D18" s="24"/>
      <c r="E18" s="2"/>
      <c r="F18" s="3"/>
      <c r="G18" s="4"/>
    </row>
    <row r="19" spans="1:7" s="16" customFormat="1" outlineLevel="1" x14ac:dyDescent="0.2">
      <c r="A19" s="22"/>
      <c r="B19" s="22"/>
      <c r="C19" s="23"/>
      <c r="D19" s="24"/>
      <c r="E19" s="2"/>
      <c r="F19" s="3"/>
      <c r="G19" s="119" t="s">
        <v>245</v>
      </c>
    </row>
    <row r="20" spans="1:7" s="25" customFormat="1" ht="27" customHeight="1" x14ac:dyDescent="0.2">
      <c r="A20" s="130" t="s">
        <v>18</v>
      </c>
      <c r="B20" s="130"/>
      <c r="C20" s="130"/>
      <c r="D20" s="130"/>
      <c r="E20" s="130"/>
      <c r="F20" s="130"/>
      <c r="G20" s="130"/>
    </row>
    <row r="21" spans="1:7" s="25" customFormat="1" ht="15" x14ac:dyDescent="0.25">
      <c r="A21" s="26"/>
      <c r="B21" s="131" t="s">
        <v>19</v>
      </c>
      <c r="C21" s="131"/>
      <c r="D21" s="131"/>
      <c r="E21" s="131"/>
      <c r="F21" s="131"/>
      <c r="G21" s="131"/>
    </row>
    <row r="22" spans="1:7" ht="10.5" customHeight="1" collapsed="1" x14ac:dyDescent="0.2">
      <c r="A22" s="27"/>
      <c r="B22" s="27"/>
      <c r="C22" s="27"/>
      <c r="D22" s="27"/>
      <c r="E22" s="27"/>
      <c r="F22" s="28" t="s">
        <v>20</v>
      </c>
      <c r="G22" s="29"/>
    </row>
    <row r="23" spans="1:7" s="23" customFormat="1" ht="42.75" customHeight="1" x14ac:dyDescent="0.2">
      <c r="A23" s="30"/>
      <c r="B23" s="31" t="s">
        <v>21</v>
      </c>
      <c r="C23" s="132" t="s">
        <v>22</v>
      </c>
      <c r="D23" s="132"/>
      <c r="E23" s="32" t="s">
        <v>23</v>
      </c>
      <c r="F23" s="33"/>
      <c r="G23" s="34" t="s">
        <v>24</v>
      </c>
    </row>
    <row r="24" spans="1:7" s="23" customFormat="1" x14ac:dyDescent="0.2">
      <c r="A24" s="30"/>
      <c r="B24" s="133" t="s">
        <v>25</v>
      </c>
      <c r="C24" s="133"/>
      <c r="D24" s="133"/>
      <c r="E24" s="133"/>
      <c r="F24" s="133"/>
      <c r="G24" s="133"/>
    </row>
    <row r="25" spans="1:7" s="23" customFormat="1" x14ac:dyDescent="0.2">
      <c r="A25" s="30"/>
      <c r="B25" s="35" t="s">
        <v>26</v>
      </c>
      <c r="C25" s="35"/>
      <c r="D25" s="35"/>
      <c r="E25" s="35"/>
      <c r="F25" s="35"/>
      <c r="G25" s="36"/>
    </row>
    <row r="26" spans="1:7" s="23" customFormat="1" x14ac:dyDescent="0.2">
      <c r="A26" s="30"/>
      <c r="B26" s="37" t="s">
        <v>27</v>
      </c>
      <c r="C26" s="38">
        <v>2</v>
      </c>
      <c r="D26" s="39">
        <v>8.9800000000000005E-2</v>
      </c>
      <c r="E26" s="40" t="s">
        <v>28</v>
      </c>
      <c r="F26" s="41">
        <v>105.255</v>
      </c>
      <c r="G26" s="42">
        <f>F26*C26</f>
        <v>210.51</v>
      </c>
    </row>
    <row r="27" spans="1:7" s="23" customFormat="1" x14ac:dyDescent="0.2">
      <c r="A27" s="30"/>
      <c r="B27" s="35" t="s">
        <v>29</v>
      </c>
      <c r="C27" s="38"/>
      <c r="D27" s="39"/>
      <c r="E27" s="40"/>
      <c r="F27" s="41"/>
      <c r="G27" s="42"/>
    </row>
    <row r="28" spans="1:7" s="23" customFormat="1" x14ac:dyDescent="0.2">
      <c r="A28" s="30"/>
      <c r="B28" s="37" t="s">
        <v>27</v>
      </c>
      <c r="C28" s="38">
        <v>2</v>
      </c>
      <c r="D28" s="43">
        <v>2.4863999999999997</v>
      </c>
      <c r="E28" s="40" t="s">
        <v>30</v>
      </c>
      <c r="F28" s="41">
        <v>357.84500000000003</v>
      </c>
      <c r="G28" s="42">
        <f>F28*C28</f>
        <v>715.69</v>
      </c>
    </row>
    <row r="29" spans="1:7" s="23" customFormat="1" x14ac:dyDescent="0.2">
      <c r="A29" s="30"/>
      <c r="B29" s="35" t="s">
        <v>31</v>
      </c>
      <c r="C29" s="38"/>
      <c r="D29" s="38"/>
      <c r="E29" s="40"/>
      <c r="F29" s="41"/>
      <c r="G29" s="42"/>
    </row>
    <row r="30" spans="1:7" s="23" customFormat="1" x14ac:dyDescent="0.2">
      <c r="A30" s="30"/>
      <c r="B30" s="37" t="s">
        <v>32</v>
      </c>
      <c r="C30" s="38">
        <v>2</v>
      </c>
      <c r="D30" s="43">
        <v>0.57199999999999995</v>
      </c>
      <c r="E30" s="40" t="s">
        <v>33</v>
      </c>
      <c r="F30" s="41">
        <v>608.33000000000004</v>
      </c>
      <c r="G30" s="42">
        <f t="shared" ref="G30" si="0">F30*C30</f>
        <v>1216.6600000000001</v>
      </c>
    </row>
    <row r="31" spans="1:7" s="23" customFormat="1" ht="24" x14ac:dyDescent="0.2">
      <c r="A31" s="30"/>
      <c r="B31" s="44" t="s">
        <v>202</v>
      </c>
      <c r="C31" s="38">
        <v>1</v>
      </c>
      <c r="D31" s="38">
        <v>12</v>
      </c>
      <c r="E31" s="40" t="s">
        <v>37</v>
      </c>
      <c r="F31" s="41">
        <v>26.679720279720279</v>
      </c>
      <c r="G31" s="42">
        <f>F31*D31</f>
        <v>320.15664335664337</v>
      </c>
    </row>
    <row r="32" spans="1:7" s="23" customFormat="1" x14ac:dyDescent="0.2">
      <c r="A32" s="30"/>
      <c r="B32" s="37" t="s">
        <v>34</v>
      </c>
      <c r="C32" s="38">
        <v>2</v>
      </c>
      <c r="D32" s="39">
        <v>3.7280000000000002</v>
      </c>
      <c r="E32" s="40" t="s">
        <v>35</v>
      </c>
      <c r="F32" s="41">
        <v>357.84500000000003</v>
      </c>
      <c r="G32" s="42">
        <f>F32*C32</f>
        <v>715.69</v>
      </c>
    </row>
    <row r="33" spans="1:7" s="23" customFormat="1" hidden="1" x14ac:dyDescent="0.2">
      <c r="A33" s="30"/>
      <c r="B33" s="45" t="s">
        <v>36</v>
      </c>
      <c r="C33" s="46">
        <v>1</v>
      </c>
      <c r="D33" s="46"/>
      <c r="E33" s="40" t="s">
        <v>37</v>
      </c>
      <c r="F33" s="41"/>
      <c r="G33" s="42"/>
    </row>
    <row r="34" spans="1:7" s="23" customFormat="1" hidden="1" x14ac:dyDescent="0.2">
      <c r="A34" s="30"/>
      <c r="B34" s="45" t="s">
        <v>38</v>
      </c>
      <c r="C34" s="46">
        <v>1</v>
      </c>
      <c r="D34" s="46"/>
      <c r="E34" s="40"/>
      <c r="F34" s="41"/>
      <c r="G34" s="42"/>
    </row>
    <row r="35" spans="1:7" s="23" customFormat="1" hidden="1" x14ac:dyDescent="0.2">
      <c r="A35" s="30"/>
      <c r="B35" s="45"/>
      <c r="C35" s="46">
        <v>1</v>
      </c>
      <c r="D35" s="46"/>
      <c r="E35" s="40"/>
      <c r="F35" s="41"/>
      <c r="G35" s="42"/>
    </row>
    <row r="36" spans="1:7" s="23" customFormat="1" x14ac:dyDescent="0.2">
      <c r="A36" s="30"/>
      <c r="B36" s="47" t="s">
        <v>39</v>
      </c>
      <c r="C36" s="38"/>
      <c r="D36" s="38"/>
      <c r="E36" s="40"/>
      <c r="F36" s="41"/>
      <c r="G36" s="42"/>
    </row>
    <row r="37" spans="1:7" s="23" customFormat="1" x14ac:dyDescent="0.2">
      <c r="A37" s="30"/>
      <c r="B37" s="48" t="s">
        <v>27</v>
      </c>
      <c r="C37" s="38">
        <v>2</v>
      </c>
      <c r="D37" s="39">
        <v>2.4863999999999997</v>
      </c>
      <c r="E37" s="40" t="s">
        <v>30</v>
      </c>
      <c r="F37" s="41">
        <v>357.84500000000003</v>
      </c>
      <c r="G37" s="42">
        <f t="shared" ref="G37" si="1">F37*C37</f>
        <v>715.69</v>
      </c>
    </row>
    <row r="38" spans="1:7" s="23" customFormat="1" x14ac:dyDescent="0.2">
      <c r="A38" s="30"/>
      <c r="B38" s="47" t="s">
        <v>40</v>
      </c>
      <c r="C38" s="38"/>
      <c r="D38" s="38"/>
      <c r="E38" s="40"/>
      <c r="F38" s="41"/>
      <c r="G38" s="42"/>
    </row>
    <row r="39" spans="1:7" s="23" customFormat="1" x14ac:dyDescent="0.2">
      <c r="A39" s="30"/>
      <c r="B39" s="37" t="s">
        <v>41</v>
      </c>
      <c r="C39" s="38">
        <v>2</v>
      </c>
      <c r="D39" s="43">
        <v>8.8800000000000004E-2</v>
      </c>
      <c r="E39" s="40" t="s">
        <v>28</v>
      </c>
      <c r="F39" s="41">
        <v>102.59</v>
      </c>
      <c r="G39" s="42">
        <f t="shared" ref="G39" si="2">F39*C39</f>
        <v>205.18</v>
      </c>
    </row>
    <row r="40" spans="1:7" s="23" customFormat="1" ht="26.25" customHeight="1" x14ac:dyDescent="0.2">
      <c r="A40" s="30"/>
      <c r="B40" s="121" t="s">
        <v>42</v>
      </c>
      <c r="C40" s="122"/>
      <c r="D40" s="122"/>
      <c r="E40" s="123"/>
      <c r="F40" s="41"/>
      <c r="G40" s="42"/>
    </row>
    <row r="41" spans="1:7" s="23" customFormat="1" x14ac:dyDescent="0.2">
      <c r="A41" s="30"/>
      <c r="B41" s="37" t="s">
        <v>43</v>
      </c>
      <c r="C41" s="38">
        <v>2</v>
      </c>
      <c r="D41" s="43">
        <v>8.8999999999999996E-2</v>
      </c>
      <c r="E41" s="49" t="s">
        <v>44</v>
      </c>
      <c r="F41" s="41">
        <v>107.345</v>
      </c>
      <c r="G41" s="42">
        <f>F41*C41</f>
        <v>214.69</v>
      </c>
    </row>
    <row r="42" spans="1:7" s="23" customFormat="1" x14ac:dyDescent="0.2">
      <c r="A42" s="30"/>
      <c r="B42" s="37" t="s">
        <v>112</v>
      </c>
      <c r="C42" s="38">
        <v>1</v>
      </c>
      <c r="D42" s="38">
        <v>1</v>
      </c>
      <c r="E42" s="49" t="s">
        <v>46</v>
      </c>
      <c r="F42" s="41"/>
      <c r="G42" s="42">
        <v>118.88239999999999</v>
      </c>
    </row>
    <row r="43" spans="1:7" s="23" customFormat="1" hidden="1" x14ac:dyDescent="0.2">
      <c r="A43" s="30"/>
      <c r="B43" s="45" t="s">
        <v>45</v>
      </c>
      <c r="C43" s="38">
        <v>1</v>
      </c>
      <c r="D43" s="38"/>
      <c r="E43" s="49" t="s">
        <v>46</v>
      </c>
      <c r="F43" s="41"/>
      <c r="G43" s="42"/>
    </row>
    <row r="44" spans="1:7" s="23" customFormat="1" x14ac:dyDescent="0.2">
      <c r="A44" s="30"/>
      <c r="B44" s="37" t="s">
        <v>47</v>
      </c>
      <c r="C44" s="38">
        <v>1</v>
      </c>
      <c r="D44" s="38">
        <v>2</v>
      </c>
      <c r="E44" s="40" t="s">
        <v>46</v>
      </c>
      <c r="F44" s="41"/>
      <c r="G44" s="42">
        <v>91.337399999999988</v>
      </c>
    </row>
    <row r="45" spans="1:7" s="23" customFormat="1" x14ac:dyDescent="0.2">
      <c r="A45" s="30"/>
      <c r="B45" s="37" t="s">
        <v>123</v>
      </c>
      <c r="C45" s="38">
        <v>1</v>
      </c>
      <c r="D45" s="38">
        <v>2</v>
      </c>
      <c r="E45" s="40" t="s">
        <v>119</v>
      </c>
      <c r="F45" s="41"/>
      <c r="G45" s="42">
        <v>91.5</v>
      </c>
    </row>
    <row r="46" spans="1:7" s="23" customFormat="1" x14ac:dyDescent="0.2">
      <c r="A46" s="30"/>
      <c r="B46" s="47" t="s">
        <v>48</v>
      </c>
      <c r="C46" s="38"/>
      <c r="D46" s="38"/>
      <c r="E46" s="40"/>
      <c r="F46" s="41"/>
      <c r="G46" s="42"/>
    </row>
    <row r="47" spans="1:7" s="23" customFormat="1" x14ac:dyDescent="0.2">
      <c r="A47" s="30"/>
      <c r="B47" s="37" t="s">
        <v>118</v>
      </c>
      <c r="C47" s="38">
        <v>1</v>
      </c>
      <c r="D47" s="38">
        <v>1</v>
      </c>
      <c r="E47" s="40" t="s">
        <v>119</v>
      </c>
      <c r="F47" s="41"/>
      <c r="G47" s="42">
        <v>194.99</v>
      </c>
    </row>
    <row r="48" spans="1:7" s="23" customFormat="1" hidden="1" x14ac:dyDescent="0.2">
      <c r="A48" s="30"/>
      <c r="B48" s="50" t="s">
        <v>49</v>
      </c>
      <c r="C48" s="38">
        <v>1</v>
      </c>
      <c r="D48" s="51"/>
      <c r="E48" s="40" t="s">
        <v>50</v>
      </c>
      <c r="F48" s="52"/>
      <c r="G48" s="42"/>
    </row>
    <row r="49" spans="1:7" s="23" customFormat="1" hidden="1" x14ac:dyDescent="0.2">
      <c r="A49" s="30"/>
      <c r="B49" s="50" t="s">
        <v>51</v>
      </c>
      <c r="C49" s="38">
        <v>1</v>
      </c>
      <c r="D49" s="51"/>
      <c r="E49" s="40">
        <v>0</v>
      </c>
      <c r="F49" s="41"/>
      <c r="G49" s="42"/>
    </row>
    <row r="50" spans="1:7" s="23" customFormat="1" x14ac:dyDescent="0.2">
      <c r="A50" s="30"/>
      <c r="B50" s="47" t="s">
        <v>52</v>
      </c>
      <c r="C50" s="35"/>
      <c r="D50" s="35"/>
      <c r="E50" s="35"/>
      <c r="F50" s="53"/>
      <c r="G50" s="36"/>
    </row>
    <row r="51" spans="1:7" s="23" customFormat="1" x14ac:dyDescent="0.2">
      <c r="A51" s="30"/>
      <c r="B51" s="37" t="s">
        <v>53</v>
      </c>
      <c r="C51" s="38">
        <v>12</v>
      </c>
      <c r="D51" s="40">
        <v>8.8800000000000004E-2</v>
      </c>
      <c r="E51" s="40" t="s">
        <v>54</v>
      </c>
      <c r="F51" s="41">
        <v>405.76249999999999</v>
      </c>
      <c r="G51" s="42">
        <f>F51*C51</f>
        <v>4869.1499999999996</v>
      </c>
    </row>
    <row r="52" spans="1:7" s="23" customFormat="1" x14ac:dyDescent="0.2">
      <c r="A52" s="30"/>
      <c r="B52" s="37" t="s">
        <v>55</v>
      </c>
      <c r="C52" s="38">
        <v>12</v>
      </c>
      <c r="D52" s="40">
        <v>0.373</v>
      </c>
      <c r="E52" s="40" t="s">
        <v>54</v>
      </c>
      <c r="F52" s="41">
        <v>678.38083333333327</v>
      </c>
      <c r="G52" s="42">
        <f>F52*C52</f>
        <v>8140.57</v>
      </c>
    </row>
    <row r="53" spans="1:7" s="23" customFormat="1" x14ac:dyDescent="0.2">
      <c r="A53" s="30"/>
      <c r="B53" s="37" t="s">
        <v>56</v>
      </c>
      <c r="C53" s="38">
        <v>1</v>
      </c>
      <c r="D53" s="39">
        <v>5.4</v>
      </c>
      <c r="E53" s="40" t="s">
        <v>57</v>
      </c>
      <c r="F53" s="41">
        <v>15.228462962962963</v>
      </c>
      <c r="G53" s="42">
        <f>F53*D53*C53*100</f>
        <v>8223.3700000000008</v>
      </c>
    </row>
    <row r="54" spans="1:7" s="23" customFormat="1" x14ac:dyDescent="0.2">
      <c r="A54" s="30"/>
      <c r="B54" s="37" t="s">
        <v>58</v>
      </c>
      <c r="C54" s="38">
        <v>1</v>
      </c>
      <c r="D54" s="39">
        <v>41.49</v>
      </c>
      <c r="E54" s="40" t="s">
        <v>59</v>
      </c>
      <c r="F54" s="41">
        <v>3.7714895155459147</v>
      </c>
      <c r="G54" s="42">
        <f t="shared" ref="G54:G56" si="3">F54*D54*C54*100</f>
        <v>15647.910000000002</v>
      </c>
    </row>
    <row r="55" spans="1:7" s="23" customFormat="1" x14ac:dyDescent="0.2">
      <c r="A55" s="30"/>
      <c r="B55" s="37" t="s">
        <v>60</v>
      </c>
      <c r="C55" s="38">
        <v>1</v>
      </c>
      <c r="D55" s="39">
        <v>5.4</v>
      </c>
      <c r="E55" s="40" t="s">
        <v>61</v>
      </c>
      <c r="F55" s="41">
        <v>7.8166666666666662E-2</v>
      </c>
      <c r="G55" s="42">
        <f t="shared" si="3"/>
        <v>42.21</v>
      </c>
    </row>
    <row r="56" spans="1:7" s="23" customFormat="1" x14ac:dyDescent="0.2">
      <c r="A56" s="30"/>
      <c r="B56" s="37" t="s">
        <v>62</v>
      </c>
      <c r="C56" s="38">
        <v>1</v>
      </c>
      <c r="D56" s="39">
        <v>5.4</v>
      </c>
      <c r="E56" s="40" t="s">
        <v>61</v>
      </c>
      <c r="F56" s="41">
        <v>6.395944444444444</v>
      </c>
      <c r="G56" s="42">
        <f t="shared" si="3"/>
        <v>3453.81</v>
      </c>
    </row>
    <row r="57" spans="1:7" s="23" customFormat="1" ht="24" hidden="1" x14ac:dyDescent="0.2">
      <c r="A57" s="30"/>
      <c r="B57" s="44" t="s">
        <v>63</v>
      </c>
      <c r="C57" s="40">
        <v>1</v>
      </c>
      <c r="D57" s="38"/>
      <c r="E57" s="40" t="s">
        <v>64</v>
      </c>
      <c r="F57" s="41"/>
      <c r="G57" s="42">
        <f t="shared" ref="G57:G58" si="4">F57*D57*C57</f>
        <v>0</v>
      </c>
    </row>
    <row r="58" spans="1:7" s="23" customFormat="1" hidden="1" x14ac:dyDescent="0.2">
      <c r="A58" s="30"/>
      <c r="B58" s="44" t="s">
        <v>65</v>
      </c>
      <c r="C58" s="40">
        <v>1</v>
      </c>
      <c r="D58" s="38"/>
      <c r="E58" s="40" t="s">
        <v>46</v>
      </c>
      <c r="F58" s="41"/>
      <c r="G58" s="42">
        <f t="shared" si="4"/>
        <v>0</v>
      </c>
    </row>
    <row r="59" spans="1:7" s="23" customFormat="1" hidden="1" x14ac:dyDescent="0.2">
      <c r="A59" s="30"/>
      <c r="B59" s="44"/>
      <c r="C59" s="40"/>
      <c r="D59" s="38"/>
      <c r="E59" s="40"/>
      <c r="F59" s="41"/>
      <c r="G59" s="42"/>
    </row>
    <row r="60" spans="1:7" s="23" customFormat="1" ht="26.25" customHeight="1" x14ac:dyDescent="0.2">
      <c r="A60" s="30"/>
      <c r="B60" s="121" t="s">
        <v>66</v>
      </c>
      <c r="C60" s="122"/>
      <c r="D60" s="122"/>
      <c r="E60" s="123"/>
      <c r="F60" s="35"/>
      <c r="G60" s="36"/>
    </row>
    <row r="61" spans="1:7" s="59" customFormat="1" hidden="1" x14ac:dyDescent="0.2">
      <c r="A61" s="54"/>
      <c r="B61" s="55" t="s">
        <v>239</v>
      </c>
      <c r="C61" s="56">
        <v>1</v>
      </c>
      <c r="D61" s="56">
        <v>8</v>
      </c>
      <c r="E61" s="57" t="s">
        <v>240</v>
      </c>
      <c r="F61" s="58"/>
      <c r="G61" s="42">
        <f>F61*D61*C61</f>
        <v>0</v>
      </c>
    </row>
    <row r="62" spans="1:7" s="23" customFormat="1" x14ac:dyDescent="0.2">
      <c r="A62" s="30"/>
      <c r="B62" s="37" t="s">
        <v>67</v>
      </c>
      <c r="C62" s="38">
        <v>12</v>
      </c>
      <c r="D62" s="38">
        <v>1</v>
      </c>
      <c r="E62" s="40" t="s">
        <v>46</v>
      </c>
      <c r="F62" s="41">
        <v>1000</v>
      </c>
      <c r="G62" s="42">
        <f>F62*D62*C62</f>
        <v>12000</v>
      </c>
    </row>
    <row r="63" spans="1:7" s="23" customFormat="1" ht="12.75" customHeight="1" x14ac:dyDescent="0.2">
      <c r="A63" s="30"/>
      <c r="B63" s="60" t="s">
        <v>111</v>
      </c>
      <c r="C63" s="38">
        <v>1</v>
      </c>
      <c r="D63" s="38">
        <v>24</v>
      </c>
      <c r="E63" s="40" t="s">
        <v>74</v>
      </c>
      <c r="F63" s="41"/>
      <c r="G63" s="42">
        <v>8842.3091103466468</v>
      </c>
    </row>
    <row r="64" spans="1:7" s="23" customFormat="1" ht="24" x14ac:dyDescent="0.2">
      <c r="A64" s="30"/>
      <c r="B64" s="44" t="s">
        <v>113</v>
      </c>
      <c r="C64" s="38">
        <v>1</v>
      </c>
      <c r="D64" s="38">
        <v>1</v>
      </c>
      <c r="E64" s="40" t="s">
        <v>46</v>
      </c>
      <c r="F64" s="41"/>
      <c r="G64" s="42">
        <v>10266</v>
      </c>
    </row>
    <row r="65" spans="1:7" s="23" customFormat="1" x14ac:dyDescent="0.2">
      <c r="A65" s="30"/>
      <c r="B65" s="44" t="s">
        <v>124</v>
      </c>
      <c r="C65" s="38">
        <v>1</v>
      </c>
      <c r="D65" s="38">
        <v>1</v>
      </c>
      <c r="E65" s="40" t="s">
        <v>119</v>
      </c>
      <c r="F65" s="41"/>
      <c r="G65" s="42">
        <v>2455.2399999999998</v>
      </c>
    </row>
    <row r="66" spans="1:7" s="23" customFormat="1" x14ac:dyDescent="0.2">
      <c r="A66" s="30"/>
      <c r="B66" s="35" t="s">
        <v>68</v>
      </c>
      <c r="C66" s="35"/>
      <c r="D66" s="35"/>
      <c r="E66" s="35"/>
      <c r="F66" s="35"/>
      <c r="G66" s="36"/>
    </row>
    <row r="67" spans="1:7" s="23" customFormat="1" ht="24" x14ac:dyDescent="0.2">
      <c r="A67" s="30"/>
      <c r="B67" s="44" t="s">
        <v>69</v>
      </c>
      <c r="C67" s="38">
        <v>2</v>
      </c>
      <c r="D67" s="39">
        <v>0.18580000000000002</v>
      </c>
      <c r="E67" s="61" t="s">
        <v>70</v>
      </c>
      <c r="F67" s="41">
        <v>746.87</v>
      </c>
      <c r="G67" s="42">
        <f t="shared" ref="G67:G68" si="5">F67*C67</f>
        <v>1493.74</v>
      </c>
    </row>
    <row r="68" spans="1:7" s="23" customFormat="1" ht="24" x14ac:dyDescent="0.2">
      <c r="A68" s="30"/>
      <c r="B68" s="44" t="s">
        <v>71</v>
      </c>
      <c r="C68" s="38">
        <v>2</v>
      </c>
      <c r="D68" s="39">
        <v>0.06</v>
      </c>
      <c r="E68" s="40" t="s">
        <v>72</v>
      </c>
      <c r="F68" s="41">
        <v>263.60000000000002</v>
      </c>
      <c r="G68" s="42">
        <f t="shared" si="5"/>
        <v>527.20000000000005</v>
      </c>
    </row>
    <row r="69" spans="1:7" s="23" customFormat="1" x14ac:dyDescent="0.2">
      <c r="A69" s="30"/>
      <c r="B69" s="37" t="s">
        <v>163</v>
      </c>
      <c r="C69" s="38">
        <v>1</v>
      </c>
      <c r="D69" s="38">
        <v>17</v>
      </c>
      <c r="E69" s="40" t="s">
        <v>46</v>
      </c>
      <c r="F69" s="41">
        <v>54.46</v>
      </c>
      <c r="G69" s="42">
        <f>F69*D69</f>
        <v>925.82</v>
      </c>
    </row>
    <row r="70" spans="1:7" s="23" customFormat="1" hidden="1" x14ac:dyDescent="0.2">
      <c r="A70" s="30"/>
      <c r="B70" s="35"/>
      <c r="C70" s="35"/>
      <c r="D70" s="35"/>
      <c r="E70" s="35"/>
      <c r="F70" s="35"/>
      <c r="G70" s="36"/>
    </row>
    <row r="71" spans="1:7" s="23" customFormat="1" hidden="1" x14ac:dyDescent="0.2">
      <c r="A71" s="30"/>
      <c r="B71" s="35"/>
      <c r="C71" s="35"/>
      <c r="D71" s="35"/>
      <c r="E71" s="35"/>
      <c r="F71" s="35"/>
      <c r="G71" s="36"/>
    </row>
    <row r="72" spans="1:7" s="23" customFormat="1" hidden="1" x14ac:dyDescent="0.2">
      <c r="A72" s="30"/>
      <c r="B72" s="35"/>
      <c r="C72" s="35"/>
      <c r="D72" s="35"/>
      <c r="E72" s="35"/>
      <c r="F72" s="35"/>
      <c r="G72" s="36"/>
    </row>
    <row r="73" spans="1:7" s="23" customFormat="1" hidden="1" x14ac:dyDescent="0.2">
      <c r="A73" s="30"/>
      <c r="B73" s="35"/>
      <c r="C73" s="35"/>
      <c r="D73" s="35"/>
      <c r="E73" s="35"/>
      <c r="F73" s="35"/>
      <c r="G73" s="36"/>
    </row>
    <row r="74" spans="1:7" s="23" customFormat="1" hidden="1" x14ac:dyDescent="0.2">
      <c r="A74" s="30"/>
      <c r="B74" s="35"/>
      <c r="C74" s="35"/>
      <c r="D74" s="35"/>
      <c r="E74" s="35"/>
      <c r="F74" s="35"/>
      <c r="G74" s="36"/>
    </row>
    <row r="75" spans="1:7" s="23" customFormat="1" hidden="1" x14ac:dyDescent="0.2">
      <c r="A75" s="30"/>
      <c r="B75" s="35"/>
      <c r="C75" s="35"/>
      <c r="D75" s="35"/>
      <c r="E75" s="35"/>
      <c r="F75" s="35"/>
      <c r="G75" s="36"/>
    </row>
    <row r="76" spans="1:7" s="23" customFormat="1" hidden="1" x14ac:dyDescent="0.2">
      <c r="A76" s="30"/>
      <c r="B76" s="62"/>
      <c r="C76" s="35"/>
      <c r="D76" s="35"/>
      <c r="E76" s="35"/>
      <c r="F76" s="53"/>
      <c r="G76" s="36"/>
    </row>
    <row r="77" spans="1:7" s="23" customFormat="1" hidden="1" x14ac:dyDescent="0.2">
      <c r="A77" s="30"/>
      <c r="B77" s="37"/>
      <c r="C77" s="38"/>
      <c r="D77" s="40"/>
      <c r="E77" s="40"/>
      <c r="F77" s="41"/>
      <c r="G77" s="42"/>
    </row>
    <row r="78" spans="1:7" s="23" customFormat="1" hidden="1" x14ac:dyDescent="0.2">
      <c r="A78" s="30"/>
      <c r="B78" s="63"/>
      <c r="C78" s="35"/>
      <c r="D78" s="35"/>
      <c r="E78" s="35"/>
      <c r="F78" s="53"/>
      <c r="G78" s="36"/>
    </row>
    <row r="79" spans="1:7" s="23" customFormat="1" hidden="1" x14ac:dyDescent="0.2">
      <c r="A79" s="30"/>
      <c r="B79" s="37"/>
      <c r="C79" s="38"/>
      <c r="D79" s="40"/>
      <c r="E79" s="40"/>
      <c r="F79" s="41"/>
      <c r="G79" s="42"/>
    </row>
    <row r="80" spans="1:7" s="23" customFormat="1" hidden="1" x14ac:dyDescent="0.2">
      <c r="A80" s="30"/>
      <c r="B80" s="37"/>
      <c r="C80" s="38"/>
      <c r="D80" s="40"/>
      <c r="E80" s="40"/>
      <c r="F80" s="41"/>
      <c r="G80" s="42"/>
    </row>
    <row r="81" spans="1:7" s="23" customFormat="1" hidden="1" x14ac:dyDescent="0.2">
      <c r="A81" s="30"/>
      <c r="B81" s="37"/>
      <c r="C81" s="38"/>
      <c r="D81" s="38"/>
      <c r="E81" s="40"/>
      <c r="F81" s="41"/>
      <c r="G81" s="42"/>
    </row>
    <row r="82" spans="1:7" s="23" customFormat="1" x14ac:dyDescent="0.2">
      <c r="A82" s="30"/>
      <c r="B82" s="47" t="s">
        <v>73</v>
      </c>
      <c r="C82" s="40"/>
      <c r="D82" s="40"/>
      <c r="E82" s="40"/>
      <c r="F82" s="64"/>
      <c r="G82" s="65"/>
    </row>
    <row r="83" spans="1:7" s="23" customFormat="1" ht="25.5" x14ac:dyDescent="0.2">
      <c r="A83" s="30"/>
      <c r="B83" s="66" t="s">
        <v>203</v>
      </c>
      <c r="C83" s="67">
        <v>134</v>
      </c>
      <c r="D83" s="40">
        <v>97.65</v>
      </c>
      <c r="E83" s="40" t="s">
        <v>37</v>
      </c>
      <c r="F83" s="41">
        <v>2.96</v>
      </c>
      <c r="G83" s="42">
        <f>C83*D83*F83</f>
        <v>38731.896000000001</v>
      </c>
    </row>
    <row r="84" spans="1:7" s="23" customFormat="1" ht="25.5" hidden="1" x14ac:dyDescent="0.2">
      <c r="A84" s="30"/>
      <c r="B84" s="66" t="s">
        <v>204</v>
      </c>
      <c r="C84" s="67">
        <v>13</v>
      </c>
      <c r="D84" s="40">
        <v>0</v>
      </c>
      <c r="E84" s="40" t="s">
        <v>37</v>
      </c>
      <c r="F84" s="41" t="e">
        <v>#DIV/0!</v>
      </c>
      <c r="G84" s="42"/>
    </row>
    <row r="85" spans="1:7" s="23" customFormat="1" ht="25.5" x14ac:dyDescent="0.2">
      <c r="A85" s="30"/>
      <c r="B85" s="66" t="s">
        <v>205</v>
      </c>
      <c r="C85" s="67">
        <v>24</v>
      </c>
      <c r="D85" s="40">
        <v>97.65</v>
      </c>
      <c r="E85" s="40" t="s">
        <v>37</v>
      </c>
      <c r="F85" s="41">
        <v>7.47</v>
      </c>
      <c r="G85" s="42">
        <v>17500.04</v>
      </c>
    </row>
    <row r="86" spans="1:7" s="23" customFormat="1" ht="25.5" hidden="1" x14ac:dyDescent="0.2">
      <c r="A86" s="30"/>
      <c r="B86" s="66" t="s">
        <v>206</v>
      </c>
      <c r="C86" s="67">
        <v>2</v>
      </c>
      <c r="D86" s="40">
        <v>0</v>
      </c>
      <c r="E86" s="40" t="s">
        <v>37</v>
      </c>
      <c r="F86" s="41" t="e">
        <v>#DIV/0!</v>
      </c>
      <c r="G86" s="42"/>
    </row>
    <row r="87" spans="1:7" s="23" customFormat="1" x14ac:dyDescent="0.2">
      <c r="A87" s="30"/>
      <c r="B87" s="66" t="s">
        <v>207</v>
      </c>
      <c r="C87" s="67">
        <v>1</v>
      </c>
      <c r="D87" s="40">
        <v>129</v>
      </c>
      <c r="E87" s="61" t="s">
        <v>37</v>
      </c>
      <c r="F87" s="41">
        <v>4.99</v>
      </c>
      <c r="G87" s="42">
        <v>643.1</v>
      </c>
    </row>
    <row r="88" spans="1:7" s="23" customFormat="1" x14ac:dyDescent="0.2">
      <c r="A88" s="30"/>
      <c r="B88" s="66" t="s">
        <v>208</v>
      </c>
      <c r="C88" s="67">
        <v>1</v>
      </c>
      <c r="D88" s="40">
        <v>97.65</v>
      </c>
      <c r="E88" s="61" t="s">
        <v>37</v>
      </c>
      <c r="F88" s="41">
        <v>3.53</v>
      </c>
      <c r="G88" s="42">
        <v>344.89</v>
      </c>
    </row>
    <row r="89" spans="1:7" s="23" customFormat="1" x14ac:dyDescent="0.2">
      <c r="A89" s="30"/>
      <c r="B89" s="66" t="s">
        <v>209</v>
      </c>
      <c r="C89" s="67">
        <v>1</v>
      </c>
      <c r="D89" s="40">
        <v>2.5</v>
      </c>
      <c r="E89" s="61" t="s">
        <v>37</v>
      </c>
      <c r="F89" s="41">
        <v>0.54</v>
      </c>
      <c r="G89" s="42">
        <v>1.35</v>
      </c>
    </row>
    <row r="90" spans="1:7" s="23" customFormat="1" x14ac:dyDescent="0.2">
      <c r="A90" s="30"/>
      <c r="B90" s="66" t="s">
        <v>210</v>
      </c>
      <c r="C90" s="67">
        <v>2</v>
      </c>
      <c r="D90" s="40">
        <v>6</v>
      </c>
      <c r="E90" s="61" t="s">
        <v>37</v>
      </c>
      <c r="F90" s="41">
        <v>9.23</v>
      </c>
      <c r="G90" s="42">
        <v>110.78</v>
      </c>
    </row>
    <row r="91" spans="1:7" s="23" customFormat="1" ht="63.75" x14ac:dyDescent="0.2">
      <c r="A91" s="30"/>
      <c r="B91" s="66" t="s">
        <v>211</v>
      </c>
      <c r="C91" s="67">
        <v>0</v>
      </c>
      <c r="D91" s="40">
        <v>0</v>
      </c>
      <c r="E91" s="61">
        <v>0</v>
      </c>
      <c r="F91" s="41">
        <v>0</v>
      </c>
      <c r="G91" s="42">
        <f t="shared" ref="G91:G92" si="6">C91*D91*F91</f>
        <v>0</v>
      </c>
    </row>
    <row r="92" spans="1:7" s="23" customFormat="1" x14ac:dyDescent="0.2">
      <c r="A92" s="30"/>
      <c r="B92" s="66" t="s">
        <v>212</v>
      </c>
      <c r="C92" s="67">
        <v>2</v>
      </c>
      <c r="D92" s="40">
        <v>2</v>
      </c>
      <c r="E92" s="61" t="s">
        <v>37</v>
      </c>
      <c r="F92" s="41">
        <v>13.58</v>
      </c>
      <c r="G92" s="42">
        <f t="shared" si="6"/>
        <v>54.32</v>
      </c>
    </row>
    <row r="93" spans="1:7" s="23" customFormat="1" x14ac:dyDescent="0.2">
      <c r="A93" s="30"/>
      <c r="B93" s="66" t="s">
        <v>213</v>
      </c>
      <c r="C93" s="67">
        <v>1</v>
      </c>
      <c r="D93" s="40">
        <v>4</v>
      </c>
      <c r="E93" s="61" t="s">
        <v>37</v>
      </c>
      <c r="F93" s="41">
        <v>13.58</v>
      </c>
      <c r="G93" s="42">
        <f>C93*D93*F93</f>
        <v>54.32</v>
      </c>
    </row>
    <row r="94" spans="1:7" s="23" customFormat="1" x14ac:dyDescent="0.2">
      <c r="A94" s="30"/>
      <c r="B94" s="66" t="s">
        <v>214</v>
      </c>
      <c r="C94" s="67">
        <v>24</v>
      </c>
      <c r="D94" s="40">
        <v>6.4</v>
      </c>
      <c r="E94" s="61" t="s">
        <v>37</v>
      </c>
      <c r="F94" s="41">
        <v>5.97</v>
      </c>
      <c r="G94" s="42">
        <v>917.14</v>
      </c>
    </row>
    <row r="95" spans="1:7" s="23" customFormat="1" ht="25.5" x14ac:dyDescent="0.2">
      <c r="A95" s="30"/>
      <c r="B95" s="66" t="s">
        <v>215</v>
      </c>
      <c r="C95" s="67">
        <v>1</v>
      </c>
      <c r="D95" s="40">
        <v>6.6</v>
      </c>
      <c r="E95" s="61" t="s">
        <v>37</v>
      </c>
      <c r="F95" s="41">
        <v>8.44</v>
      </c>
      <c r="G95" s="42">
        <v>55.72</v>
      </c>
    </row>
    <row r="96" spans="1:7" s="23" customFormat="1" x14ac:dyDescent="0.2">
      <c r="A96" s="30"/>
      <c r="B96" s="66" t="s">
        <v>216</v>
      </c>
      <c r="C96" s="67">
        <v>1</v>
      </c>
      <c r="D96" s="40">
        <v>2.2000000000000002</v>
      </c>
      <c r="E96" s="61" t="s">
        <v>37</v>
      </c>
      <c r="F96" s="41">
        <v>0.54</v>
      </c>
      <c r="G96" s="42">
        <v>1.18</v>
      </c>
    </row>
    <row r="97" spans="1:7" s="23" customFormat="1" x14ac:dyDescent="0.2">
      <c r="A97" s="30"/>
      <c r="B97" s="66" t="s">
        <v>217</v>
      </c>
      <c r="C97" s="67">
        <v>1</v>
      </c>
      <c r="D97" s="40">
        <v>24</v>
      </c>
      <c r="E97" s="61" t="s">
        <v>37</v>
      </c>
      <c r="F97" s="41">
        <v>7.06</v>
      </c>
      <c r="G97" s="42">
        <v>169.39</v>
      </c>
    </row>
    <row r="98" spans="1:7" s="23" customFormat="1" hidden="1" x14ac:dyDescent="0.2">
      <c r="A98" s="30"/>
      <c r="B98" s="66" t="s">
        <v>218</v>
      </c>
      <c r="C98" s="67">
        <v>0</v>
      </c>
      <c r="D98" s="40">
        <v>0</v>
      </c>
      <c r="E98" s="61" t="s">
        <v>37</v>
      </c>
      <c r="F98" s="41">
        <v>0</v>
      </c>
      <c r="G98" s="42">
        <f t="shared" ref="G98" si="7">C98*D98*F98</f>
        <v>0</v>
      </c>
    </row>
    <row r="99" spans="1:7" s="23" customFormat="1" x14ac:dyDescent="0.2">
      <c r="A99" s="30"/>
      <c r="B99" s="66" t="s">
        <v>218</v>
      </c>
      <c r="C99" s="67">
        <v>1</v>
      </c>
      <c r="D99" s="40">
        <v>19.5</v>
      </c>
      <c r="E99" s="61" t="s">
        <v>37</v>
      </c>
      <c r="F99" s="41">
        <v>15.31</v>
      </c>
      <c r="G99" s="42">
        <v>298.45</v>
      </c>
    </row>
    <row r="100" spans="1:7" s="23" customFormat="1" x14ac:dyDescent="0.2">
      <c r="A100" s="30"/>
      <c r="B100" s="66" t="s">
        <v>219</v>
      </c>
      <c r="C100" s="67">
        <v>1</v>
      </c>
      <c r="D100" s="40">
        <v>10</v>
      </c>
      <c r="E100" s="61" t="s">
        <v>46</v>
      </c>
      <c r="F100" s="41">
        <v>79.83</v>
      </c>
      <c r="G100" s="42">
        <v>798.33</v>
      </c>
    </row>
    <row r="101" spans="1:7" s="23" customFormat="1" ht="25.5" x14ac:dyDescent="0.2">
      <c r="A101" s="30"/>
      <c r="B101" s="66" t="s">
        <v>220</v>
      </c>
      <c r="C101" s="67">
        <v>1</v>
      </c>
      <c r="D101" s="40">
        <v>5.6</v>
      </c>
      <c r="E101" s="61" t="s">
        <v>74</v>
      </c>
      <c r="F101" s="41">
        <v>220.72</v>
      </c>
      <c r="G101" s="42">
        <v>1236.04</v>
      </c>
    </row>
    <row r="102" spans="1:7" s="23" customFormat="1" x14ac:dyDescent="0.2">
      <c r="A102" s="30"/>
      <c r="B102" s="35" t="s">
        <v>75</v>
      </c>
      <c r="C102" s="40"/>
      <c r="D102" s="40"/>
      <c r="E102" s="40"/>
      <c r="F102" s="64"/>
      <c r="G102" s="65"/>
    </row>
    <row r="103" spans="1:7" s="23" customFormat="1" x14ac:dyDescent="0.2">
      <c r="A103" s="30"/>
      <c r="B103" s="35" t="s">
        <v>76</v>
      </c>
      <c r="C103" s="40"/>
      <c r="D103" s="40"/>
      <c r="E103" s="40"/>
      <c r="F103" s="64"/>
      <c r="G103" s="65"/>
    </row>
    <row r="104" spans="1:7" s="23" customFormat="1" ht="24" x14ac:dyDescent="0.2">
      <c r="A104" s="30"/>
      <c r="B104" s="68" t="s">
        <v>221</v>
      </c>
      <c r="C104" s="69">
        <v>6</v>
      </c>
      <c r="D104" s="65">
        <v>1</v>
      </c>
      <c r="E104" s="65" t="s">
        <v>46</v>
      </c>
      <c r="F104" s="70">
        <v>33.28</v>
      </c>
      <c r="G104" s="42">
        <v>199.69</v>
      </c>
    </row>
    <row r="105" spans="1:7" s="23" customFormat="1" ht="24" hidden="1" x14ac:dyDescent="0.2">
      <c r="A105" s="30"/>
      <c r="B105" s="68" t="s">
        <v>222</v>
      </c>
      <c r="C105" s="69">
        <v>0</v>
      </c>
      <c r="D105" s="65">
        <v>0</v>
      </c>
      <c r="E105" s="40"/>
      <c r="F105" s="70">
        <v>0</v>
      </c>
      <c r="G105" s="42">
        <f t="shared" ref="G105:G119" si="8">C105*D105*F105</f>
        <v>0</v>
      </c>
    </row>
    <row r="106" spans="1:7" s="23" customFormat="1" x14ac:dyDescent="0.2">
      <c r="A106" s="30"/>
      <c r="B106" s="68" t="s">
        <v>223</v>
      </c>
      <c r="C106" s="69">
        <v>17</v>
      </c>
      <c r="D106" s="65">
        <v>303</v>
      </c>
      <c r="E106" s="65" t="s">
        <v>37</v>
      </c>
      <c r="F106" s="70">
        <v>0.71</v>
      </c>
      <c r="G106" s="42">
        <v>3637.33</v>
      </c>
    </row>
    <row r="107" spans="1:7" s="23" customFormat="1" ht="13.5" customHeight="1" x14ac:dyDescent="0.2">
      <c r="A107" s="30"/>
      <c r="B107" s="71" t="s">
        <v>224</v>
      </c>
      <c r="C107" s="69">
        <v>17</v>
      </c>
      <c r="D107" s="65">
        <v>151.5</v>
      </c>
      <c r="E107" s="65" t="s">
        <v>37</v>
      </c>
      <c r="F107" s="70">
        <v>3</v>
      </c>
      <c r="G107" s="42">
        <v>7731.07</v>
      </c>
    </row>
    <row r="108" spans="1:7" s="23" customFormat="1" ht="24" x14ac:dyDescent="0.2">
      <c r="A108" s="30"/>
      <c r="B108" s="68" t="s">
        <v>225</v>
      </c>
      <c r="C108" s="69">
        <v>1</v>
      </c>
      <c r="D108" s="42">
        <v>7.2720000000000007E-2</v>
      </c>
      <c r="E108" s="65" t="s">
        <v>77</v>
      </c>
      <c r="F108" s="70">
        <v>274.61</v>
      </c>
      <c r="G108" s="42">
        <f>C108*D108*F108</f>
        <v>19.969639200000003</v>
      </c>
    </row>
    <row r="109" spans="1:7" s="23" customFormat="1" ht="13.5" customHeight="1" x14ac:dyDescent="0.2">
      <c r="A109" s="30"/>
      <c r="B109" s="68" t="s">
        <v>179</v>
      </c>
      <c r="C109" s="69">
        <v>12</v>
      </c>
      <c r="D109" s="65">
        <v>3.03</v>
      </c>
      <c r="E109" s="65" t="s">
        <v>37</v>
      </c>
      <c r="F109" s="70">
        <v>1.74</v>
      </c>
      <c r="G109" s="42">
        <v>63.14</v>
      </c>
    </row>
    <row r="110" spans="1:7" s="23" customFormat="1" ht="24" x14ac:dyDescent="0.2">
      <c r="A110" s="30"/>
      <c r="B110" s="68" t="s">
        <v>226</v>
      </c>
      <c r="C110" s="69">
        <v>4</v>
      </c>
      <c r="D110" s="65">
        <v>3.03</v>
      </c>
      <c r="E110" s="65" t="s">
        <v>37</v>
      </c>
      <c r="F110" s="70">
        <v>24.13</v>
      </c>
      <c r="G110" s="42">
        <v>292.49</v>
      </c>
    </row>
    <row r="111" spans="1:7" s="23" customFormat="1" x14ac:dyDescent="0.2">
      <c r="A111" s="30"/>
      <c r="B111" s="68" t="s">
        <v>181</v>
      </c>
      <c r="C111" s="69">
        <v>5</v>
      </c>
      <c r="D111" s="65">
        <v>3.03</v>
      </c>
      <c r="E111" s="65" t="s">
        <v>37</v>
      </c>
      <c r="F111" s="70">
        <v>20.6</v>
      </c>
      <c r="G111" s="42">
        <f t="shared" si="8"/>
        <v>312.08999999999997</v>
      </c>
    </row>
    <row r="112" spans="1:7" s="23" customFormat="1" x14ac:dyDescent="0.2">
      <c r="A112" s="30"/>
      <c r="B112" s="68" t="s">
        <v>227</v>
      </c>
      <c r="C112" s="69">
        <v>16</v>
      </c>
      <c r="D112" s="65">
        <v>303</v>
      </c>
      <c r="E112" s="65" t="s">
        <v>37</v>
      </c>
      <c r="F112" s="70">
        <v>0.47</v>
      </c>
      <c r="G112" s="42">
        <f t="shared" si="8"/>
        <v>2278.56</v>
      </c>
    </row>
    <row r="113" spans="1:7" s="23" customFormat="1" ht="24" x14ac:dyDescent="0.2">
      <c r="A113" s="30"/>
      <c r="B113" s="68" t="s">
        <v>228</v>
      </c>
      <c r="C113" s="69">
        <v>12</v>
      </c>
      <c r="D113" s="65">
        <v>151.5</v>
      </c>
      <c r="E113" s="65" t="s">
        <v>37</v>
      </c>
      <c r="F113" s="70">
        <v>3.02</v>
      </c>
      <c r="G113" s="42">
        <v>5484.53</v>
      </c>
    </row>
    <row r="114" spans="1:7" s="23" customFormat="1" x14ac:dyDescent="0.2">
      <c r="A114" s="30"/>
      <c r="B114" s="68" t="s">
        <v>229</v>
      </c>
      <c r="C114" s="69">
        <v>1</v>
      </c>
      <c r="D114" s="65">
        <v>3.5999999999999996</v>
      </c>
      <c r="E114" s="65" t="s">
        <v>77</v>
      </c>
      <c r="F114" s="70">
        <v>110.95</v>
      </c>
      <c r="G114" s="42">
        <v>399.41</v>
      </c>
    </row>
    <row r="115" spans="1:7" s="23" customFormat="1" x14ac:dyDescent="0.2">
      <c r="A115" s="30"/>
      <c r="B115" s="68" t="s">
        <v>230</v>
      </c>
      <c r="C115" s="69">
        <v>1</v>
      </c>
      <c r="D115" s="65">
        <v>3.5999999999999996</v>
      </c>
      <c r="E115" s="65" t="s">
        <v>77</v>
      </c>
      <c r="F115" s="70">
        <v>166.41</v>
      </c>
      <c r="G115" s="42">
        <v>599.07000000000005</v>
      </c>
    </row>
    <row r="116" spans="1:7" s="23" customFormat="1" x14ac:dyDescent="0.2">
      <c r="A116" s="30"/>
      <c r="B116" s="68" t="s">
        <v>180</v>
      </c>
      <c r="C116" s="69">
        <v>1</v>
      </c>
      <c r="D116" s="65">
        <v>88</v>
      </c>
      <c r="E116" s="65" t="s">
        <v>37</v>
      </c>
      <c r="F116" s="70">
        <v>2.84</v>
      </c>
      <c r="G116" s="42">
        <v>249.62</v>
      </c>
    </row>
    <row r="117" spans="1:7" s="23" customFormat="1" ht="24" hidden="1" x14ac:dyDescent="0.2">
      <c r="A117" s="30"/>
      <c r="B117" s="68" t="s">
        <v>231</v>
      </c>
      <c r="C117" s="69">
        <v>0</v>
      </c>
      <c r="D117" s="65">
        <v>0</v>
      </c>
      <c r="E117" s="65">
        <v>0</v>
      </c>
      <c r="F117" s="70">
        <v>0</v>
      </c>
      <c r="G117" s="42">
        <f t="shared" si="8"/>
        <v>0</v>
      </c>
    </row>
    <row r="118" spans="1:7" s="23" customFormat="1" x14ac:dyDescent="0.2">
      <c r="A118" s="30"/>
      <c r="B118" s="68" t="s">
        <v>185</v>
      </c>
      <c r="C118" s="69">
        <v>121</v>
      </c>
      <c r="D118" s="65">
        <v>2</v>
      </c>
      <c r="E118" s="65" t="s">
        <v>46</v>
      </c>
      <c r="F118" s="70">
        <v>13.98</v>
      </c>
      <c r="G118" s="42">
        <f t="shared" si="8"/>
        <v>3383.1600000000003</v>
      </c>
    </row>
    <row r="119" spans="1:7" s="23" customFormat="1" hidden="1" x14ac:dyDescent="0.2">
      <c r="A119" s="30"/>
      <c r="B119" s="68" t="s">
        <v>232</v>
      </c>
      <c r="C119" s="69">
        <v>0</v>
      </c>
      <c r="D119" s="65">
        <v>0</v>
      </c>
      <c r="E119" s="65">
        <v>0</v>
      </c>
      <c r="F119" s="70">
        <v>0</v>
      </c>
      <c r="G119" s="42">
        <f t="shared" si="8"/>
        <v>0</v>
      </c>
    </row>
    <row r="120" spans="1:7" s="23" customFormat="1" x14ac:dyDescent="0.2">
      <c r="A120" s="30"/>
      <c r="B120" s="68" t="s">
        <v>183</v>
      </c>
      <c r="C120" s="69">
        <v>25</v>
      </c>
      <c r="D120" s="65">
        <v>14</v>
      </c>
      <c r="E120" s="65" t="s">
        <v>37</v>
      </c>
      <c r="F120" s="70">
        <v>3.99</v>
      </c>
      <c r="G120" s="42">
        <v>1397.86</v>
      </c>
    </row>
    <row r="121" spans="1:7" s="23" customFormat="1" hidden="1" x14ac:dyDescent="0.2">
      <c r="A121" s="30"/>
      <c r="B121" s="68" t="s">
        <v>233</v>
      </c>
      <c r="C121" s="69">
        <v>0</v>
      </c>
      <c r="D121" s="65">
        <v>0</v>
      </c>
      <c r="E121" s="65" t="s">
        <v>46</v>
      </c>
      <c r="F121" s="70"/>
      <c r="G121" s="42"/>
    </row>
    <row r="122" spans="1:7" s="23" customFormat="1" x14ac:dyDescent="0.2">
      <c r="A122" s="30"/>
      <c r="B122" s="68" t="s">
        <v>125</v>
      </c>
      <c r="C122" s="69">
        <v>1</v>
      </c>
      <c r="D122" s="72">
        <v>1</v>
      </c>
      <c r="E122" s="65" t="s">
        <v>126</v>
      </c>
      <c r="F122" s="70">
        <v>802.58</v>
      </c>
      <c r="G122" s="42">
        <v>802.58</v>
      </c>
    </row>
    <row r="123" spans="1:7" s="23" customFormat="1" x14ac:dyDescent="0.2">
      <c r="A123" s="30"/>
      <c r="B123" s="73" t="s">
        <v>78</v>
      </c>
      <c r="C123" s="74"/>
      <c r="D123" s="70"/>
      <c r="E123" s="65"/>
      <c r="F123" s="70"/>
      <c r="G123" s="42"/>
    </row>
    <row r="124" spans="1:7" s="23" customFormat="1" hidden="1" x14ac:dyDescent="0.2">
      <c r="A124" s="30"/>
      <c r="B124" s="68" t="s">
        <v>234</v>
      </c>
      <c r="C124" s="69">
        <v>0</v>
      </c>
      <c r="D124" s="65">
        <v>0</v>
      </c>
      <c r="E124" s="65" t="s">
        <v>37</v>
      </c>
      <c r="F124" s="70">
        <v>0</v>
      </c>
      <c r="G124" s="42">
        <f t="shared" ref="G124" si="9">C124*D124*F124</f>
        <v>0</v>
      </c>
    </row>
    <row r="125" spans="1:7" s="23" customFormat="1" ht="24" x14ac:dyDescent="0.2">
      <c r="A125" s="30"/>
      <c r="B125" s="68" t="s">
        <v>235</v>
      </c>
      <c r="C125" s="69">
        <v>52</v>
      </c>
      <c r="D125" s="65">
        <v>303</v>
      </c>
      <c r="E125" s="65" t="s">
        <v>37</v>
      </c>
      <c r="F125" s="70">
        <v>0.4</v>
      </c>
      <c r="G125" s="42">
        <v>6366.51</v>
      </c>
    </row>
    <row r="126" spans="1:7" s="23" customFormat="1" x14ac:dyDescent="0.2">
      <c r="A126" s="30"/>
      <c r="B126" s="68" t="s">
        <v>180</v>
      </c>
      <c r="C126" s="69">
        <v>1</v>
      </c>
      <c r="D126" s="65">
        <v>88</v>
      </c>
      <c r="E126" s="65" t="s">
        <v>37</v>
      </c>
      <c r="F126" s="70">
        <v>10.78</v>
      </c>
      <c r="G126" s="42">
        <v>948.55</v>
      </c>
    </row>
    <row r="127" spans="1:7" s="23" customFormat="1" ht="24" hidden="1" x14ac:dyDescent="0.2">
      <c r="A127" s="30"/>
      <c r="B127" s="68" t="s">
        <v>231</v>
      </c>
      <c r="C127" s="69">
        <v>0</v>
      </c>
      <c r="D127" s="65">
        <v>0</v>
      </c>
      <c r="E127" s="65" t="s">
        <v>46</v>
      </c>
      <c r="F127" s="70">
        <v>0</v>
      </c>
      <c r="G127" s="42">
        <f t="shared" ref="G127:G134" si="10">C127*D127*F127</f>
        <v>0</v>
      </c>
    </row>
    <row r="128" spans="1:7" s="23" customFormat="1" x14ac:dyDescent="0.2">
      <c r="A128" s="30"/>
      <c r="B128" s="68" t="s">
        <v>185</v>
      </c>
      <c r="C128" s="69">
        <v>126</v>
      </c>
      <c r="D128" s="65">
        <v>2</v>
      </c>
      <c r="E128" s="65" t="s">
        <v>37</v>
      </c>
      <c r="F128" s="70">
        <v>14.06</v>
      </c>
      <c r="G128" s="42">
        <f t="shared" si="10"/>
        <v>3543.1200000000003</v>
      </c>
    </row>
    <row r="129" spans="1:7" s="23" customFormat="1" hidden="1" x14ac:dyDescent="0.2">
      <c r="A129" s="30"/>
      <c r="B129" s="68" t="s">
        <v>236</v>
      </c>
      <c r="C129" s="69">
        <v>0</v>
      </c>
      <c r="D129" s="65">
        <v>0</v>
      </c>
      <c r="E129" s="65" t="s">
        <v>37</v>
      </c>
      <c r="F129" s="70">
        <v>0</v>
      </c>
      <c r="G129" s="42">
        <f t="shared" si="10"/>
        <v>0</v>
      </c>
    </row>
    <row r="130" spans="1:7" s="23" customFormat="1" x14ac:dyDescent="0.2">
      <c r="A130" s="30"/>
      <c r="B130" s="68" t="s">
        <v>190</v>
      </c>
      <c r="C130" s="69">
        <v>52</v>
      </c>
      <c r="D130" s="65">
        <v>1233</v>
      </c>
      <c r="E130" s="65" t="s">
        <v>37</v>
      </c>
      <c r="F130" s="70">
        <v>0.37</v>
      </c>
      <c r="G130" s="42">
        <v>23939.63</v>
      </c>
    </row>
    <row r="131" spans="1:7" s="23" customFormat="1" ht="24" x14ac:dyDescent="0.2">
      <c r="A131" s="30"/>
      <c r="B131" s="68" t="s">
        <v>237</v>
      </c>
      <c r="C131" s="69">
        <v>2</v>
      </c>
      <c r="D131" s="65">
        <v>1233</v>
      </c>
      <c r="E131" s="65" t="s">
        <v>37</v>
      </c>
      <c r="F131" s="70">
        <v>5.21</v>
      </c>
      <c r="G131" s="42">
        <v>12856.58</v>
      </c>
    </row>
    <row r="132" spans="1:7" s="23" customFormat="1" x14ac:dyDescent="0.2">
      <c r="A132" s="30"/>
      <c r="B132" s="68" t="s">
        <v>192</v>
      </c>
      <c r="C132" s="69">
        <v>2</v>
      </c>
      <c r="D132" s="65">
        <v>1233</v>
      </c>
      <c r="E132" s="65" t="s">
        <v>37</v>
      </c>
      <c r="F132" s="70">
        <v>0.67</v>
      </c>
      <c r="G132" s="42">
        <v>1661.15</v>
      </c>
    </row>
    <row r="133" spans="1:7" s="23" customFormat="1" x14ac:dyDescent="0.2">
      <c r="A133" s="30"/>
      <c r="B133" s="68" t="s">
        <v>193</v>
      </c>
      <c r="C133" s="69">
        <v>2</v>
      </c>
      <c r="D133" s="65">
        <v>1233</v>
      </c>
      <c r="E133" s="65" t="s">
        <v>37</v>
      </c>
      <c r="F133" s="70">
        <v>0.47</v>
      </c>
      <c r="G133" s="42">
        <v>1148.23</v>
      </c>
    </row>
    <row r="134" spans="1:7" s="23" customFormat="1" hidden="1" x14ac:dyDescent="0.2">
      <c r="A134" s="30"/>
      <c r="B134" s="68" t="s">
        <v>232</v>
      </c>
      <c r="C134" s="69">
        <v>0</v>
      </c>
      <c r="D134" s="65">
        <v>0</v>
      </c>
      <c r="E134" s="65" t="s">
        <v>37</v>
      </c>
      <c r="F134" s="70">
        <v>0</v>
      </c>
      <c r="G134" s="42">
        <f t="shared" si="10"/>
        <v>0</v>
      </c>
    </row>
    <row r="135" spans="1:7" s="23" customFormat="1" x14ac:dyDescent="0.2">
      <c r="A135" s="30"/>
      <c r="B135" s="68" t="s">
        <v>183</v>
      </c>
      <c r="C135" s="69">
        <v>26</v>
      </c>
      <c r="D135" s="65">
        <v>14</v>
      </c>
      <c r="E135" s="65" t="s">
        <v>46</v>
      </c>
      <c r="F135" s="70">
        <v>1.58</v>
      </c>
      <c r="G135" s="42">
        <v>575.38</v>
      </c>
    </row>
    <row r="136" spans="1:7" s="23" customFormat="1" hidden="1" x14ac:dyDescent="0.2">
      <c r="A136" s="30"/>
      <c r="B136" s="68" t="s">
        <v>233</v>
      </c>
      <c r="C136" s="69">
        <v>4</v>
      </c>
      <c r="D136" s="65">
        <v>0</v>
      </c>
      <c r="E136" s="65" t="s">
        <v>77</v>
      </c>
      <c r="F136" s="70" t="e">
        <v>#DIV/0!</v>
      </c>
      <c r="G136" s="42"/>
    </row>
    <row r="137" spans="1:7" s="23" customFormat="1" hidden="1" x14ac:dyDescent="0.2">
      <c r="A137" s="30"/>
      <c r="B137" s="68" t="s">
        <v>238</v>
      </c>
      <c r="C137" s="69">
        <v>1</v>
      </c>
      <c r="D137" s="42">
        <v>3.2</v>
      </c>
      <c r="E137" s="65"/>
      <c r="F137" s="70">
        <v>218.42</v>
      </c>
      <c r="G137" s="42">
        <f>C137*D137*F137*0</f>
        <v>0</v>
      </c>
    </row>
    <row r="138" spans="1:7" s="23" customFormat="1" x14ac:dyDescent="0.2">
      <c r="A138" s="30"/>
      <c r="B138" s="75" t="s">
        <v>79</v>
      </c>
      <c r="C138" s="61"/>
      <c r="D138" s="40"/>
      <c r="E138" s="40"/>
      <c r="F138" s="41"/>
      <c r="G138" s="42"/>
    </row>
    <row r="139" spans="1:7" s="23" customFormat="1" ht="24" x14ac:dyDescent="0.2">
      <c r="A139" s="30"/>
      <c r="B139" s="44" t="s">
        <v>80</v>
      </c>
      <c r="C139" s="61">
        <v>12</v>
      </c>
      <c r="D139" s="40">
        <v>960.87</v>
      </c>
      <c r="E139" s="61" t="s">
        <v>81</v>
      </c>
      <c r="F139" s="41">
        <v>1.27</v>
      </c>
      <c r="G139" s="42">
        <v>14689.43</v>
      </c>
    </row>
    <row r="140" spans="1:7" s="23" customFormat="1" x14ac:dyDescent="0.2">
      <c r="A140" s="30"/>
      <c r="B140" s="75" t="s">
        <v>82</v>
      </c>
      <c r="C140" s="61"/>
      <c r="D140" s="40"/>
      <c r="E140" s="40"/>
      <c r="F140" s="41"/>
      <c r="G140" s="42"/>
    </row>
    <row r="141" spans="1:7" s="23" customFormat="1" ht="24" x14ac:dyDescent="0.2">
      <c r="A141" s="30"/>
      <c r="B141" s="44" t="s">
        <v>83</v>
      </c>
      <c r="C141" s="61">
        <v>12</v>
      </c>
      <c r="D141" s="40">
        <f>D139</f>
        <v>960.87</v>
      </c>
      <c r="E141" s="61" t="s">
        <v>81</v>
      </c>
      <c r="F141" s="41">
        <v>3.23</v>
      </c>
      <c r="G141" s="42">
        <v>37262.19</v>
      </c>
    </row>
    <row r="142" spans="1:7" s="23" customFormat="1" hidden="1" x14ac:dyDescent="0.2">
      <c r="A142" s="30"/>
      <c r="B142" s="133" t="s">
        <v>84</v>
      </c>
      <c r="C142" s="133"/>
      <c r="D142" s="133"/>
      <c r="E142" s="133"/>
      <c r="F142" s="133"/>
      <c r="G142" s="133"/>
    </row>
    <row r="143" spans="1:7" s="81" customFormat="1" ht="12" hidden="1" x14ac:dyDescent="0.2">
      <c r="A143" s="76"/>
      <c r="B143" s="77" t="s">
        <v>128</v>
      </c>
      <c r="C143" s="78"/>
      <c r="D143" s="78"/>
      <c r="E143" s="78"/>
      <c r="F143" s="79"/>
      <c r="G143" s="80"/>
    </row>
    <row r="144" spans="1:7" s="81" customFormat="1" ht="12" hidden="1" x14ac:dyDescent="0.2">
      <c r="A144" s="76"/>
      <c r="B144" s="82" t="s">
        <v>27</v>
      </c>
      <c r="C144" s="78">
        <v>1</v>
      </c>
      <c r="D144" s="83">
        <v>0.57999999999999996</v>
      </c>
      <c r="E144" s="84" t="s">
        <v>28</v>
      </c>
      <c r="F144" s="85">
        <v>2064.41</v>
      </c>
      <c r="G144" s="86">
        <f>ROUND(C144*D144*F144,2)</f>
        <v>1197.3599999999999</v>
      </c>
    </row>
    <row r="145" spans="1:7" s="81" customFormat="1" ht="12" hidden="1" x14ac:dyDescent="0.2">
      <c r="A145" s="76"/>
      <c r="B145" s="82">
        <v>0</v>
      </c>
      <c r="C145" s="78">
        <v>1</v>
      </c>
      <c r="D145" s="83">
        <v>0</v>
      </c>
      <c r="E145" s="84" t="s">
        <v>37</v>
      </c>
      <c r="F145" s="85">
        <v>0</v>
      </c>
      <c r="G145" s="86">
        <f t="shared" ref="G145:G208" si="11">ROUND(C145*D145*F145,2)</f>
        <v>0</v>
      </c>
    </row>
    <row r="146" spans="1:7" s="81" customFormat="1" ht="12" hidden="1" x14ac:dyDescent="0.2">
      <c r="A146" s="76"/>
      <c r="B146" s="82" t="s">
        <v>129</v>
      </c>
      <c r="C146" s="78">
        <v>1</v>
      </c>
      <c r="D146" s="83">
        <v>1605</v>
      </c>
      <c r="E146" s="84" t="s">
        <v>37</v>
      </c>
      <c r="F146" s="85">
        <v>0.74</v>
      </c>
      <c r="G146" s="86">
        <f t="shared" si="11"/>
        <v>1187.7</v>
      </c>
    </row>
    <row r="147" spans="1:7" s="81" customFormat="1" ht="12" hidden="1" x14ac:dyDescent="0.2">
      <c r="A147" s="76"/>
      <c r="B147" s="82" t="s">
        <v>130</v>
      </c>
      <c r="C147" s="78">
        <v>1</v>
      </c>
      <c r="D147" s="83">
        <v>4</v>
      </c>
      <c r="E147" s="84" t="s">
        <v>46</v>
      </c>
      <c r="F147" s="85">
        <v>59.14</v>
      </c>
      <c r="G147" s="86">
        <f t="shared" si="11"/>
        <v>236.56</v>
      </c>
    </row>
    <row r="148" spans="1:7" s="81" customFormat="1" ht="12" hidden="1" x14ac:dyDescent="0.2">
      <c r="A148" s="76"/>
      <c r="B148" s="82" t="s">
        <v>131</v>
      </c>
      <c r="C148" s="78">
        <v>1</v>
      </c>
      <c r="D148" s="83">
        <v>4</v>
      </c>
      <c r="E148" s="84" t="s">
        <v>46</v>
      </c>
      <c r="F148" s="85">
        <v>59.14</v>
      </c>
      <c r="G148" s="86">
        <f t="shared" si="11"/>
        <v>236.56</v>
      </c>
    </row>
    <row r="149" spans="1:7" s="81" customFormat="1" ht="12" hidden="1" x14ac:dyDescent="0.2">
      <c r="A149" s="76"/>
      <c r="B149" s="82"/>
      <c r="C149" s="78"/>
      <c r="D149" s="83"/>
      <c r="E149" s="84"/>
      <c r="F149" s="85"/>
      <c r="G149" s="86"/>
    </row>
    <row r="150" spans="1:7" s="81" customFormat="1" ht="12" hidden="1" x14ac:dyDescent="0.2">
      <c r="A150" s="76"/>
      <c r="B150" s="82"/>
      <c r="C150" s="78"/>
      <c r="D150" s="83"/>
      <c r="E150" s="84"/>
      <c r="F150" s="85"/>
      <c r="G150" s="86"/>
    </row>
    <row r="151" spans="1:7" s="81" customFormat="1" ht="12" hidden="1" x14ac:dyDescent="0.2">
      <c r="A151" s="76"/>
      <c r="B151" s="82"/>
      <c r="C151" s="78"/>
      <c r="D151" s="83"/>
      <c r="E151" s="84"/>
      <c r="F151" s="85"/>
      <c r="G151" s="86"/>
    </row>
    <row r="152" spans="1:7" s="81" customFormat="1" ht="12" hidden="1" x14ac:dyDescent="0.2">
      <c r="A152" s="76"/>
      <c r="B152" s="82"/>
      <c r="C152" s="78"/>
      <c r="D152" s="83"/>
      <c r="E152" s="84"/>
      <c r="F152" s="85"/>
      <c r="G152" s="86"/>
    </row>
    <row r="153" spans="1:7" s="81" customFormat="1" ht="12" hidden="1" x14ac:dyDescent="0.2">
      <c r="A153" s="76"/>
      <c r="B153" s="82"/>
      <c r="C153" s="78"/>
      <c r="D153" s="83"/>
      <c r="E153" s="84"/>
      <c r="F153" s="85"/>
      <c r="G153" s="86"/>
    </row>
    <row r="154" spans="1:7" s="81" customFormat="1" ht="12" hidden="1" x14ac:dyDescent="0.2">
      <c r="A154" s="76"/>
      <c r="B154" s="82" t="s">
        <v>27</v>
      </c>
      <c r="C154" s="78">
        <v>1</v>
      </c>
      <c r="D154" s="83">
        <v>45.466399999999993</v>
      </c>
      <c r="E154" s="84" t="s">
        <v>30</v>
      </c>
      <c r="F154" s="85">
        <v>271.45</v>
      </c>
      <c r="G154" s="86">
        <f t="shared" si="11"/>
        <v>12341.85</v>
      </c>
    </row>
    <row r="155" spans="1:7" s="81" customFormat="1" ht="12" hidden="1" x14ac:dyDescent="0.2">
      <c r="A155" s="76"/>
      <c r="B155" s="82"/>
      <c r="C155" s="78"/>
      <c r="D155" s="83"/>
      <c r="E155" s="84"/>
      <c r="F155" s="85"/>
      <c r="G155" s="86"/>
    </row>
    <row r="156" spans="1:7" s="81" customFormat="1" ht="24" hidden="1" x14ac:dyDescent="0.2">
      <c r="A156" s="76"/>
      <c r="B156" s="82" t="s">
        <v>32</v>
      </c>
      <c r="C156" s="78">
        <v>1</v>
      </c>
      <c r="D156" s="83">
        <v>4.4569999999999999</v>
      </c>
      <c r="E156" s="84" t="s">
        <v>33</v>
      </c>
      <c r="F156" s="85">
        <v>1571.64</v>
      </c>
      <c r="G156" s="86">
        <f t="shared" si="11"/>
        <v>7004.8</v>
      </c>
    </row>
    <row r="157" spans="1:7" s="81" customFormat="1" ht="12" hidden="1" x14ac:dyDescent="0.2">
      <c r="A157" s="76"/>
      <c r="B157" s="82"/>
      <c r="C157" s="78"/>
      <c r="D157" s="83"/>
      <c r="E157" s="84"/>
      <c r="F157" s="85"/>
      <c r="G157" s="86"/>
    </row>
    <row r="158" spans="1:7" s="81" customFormat="1" ht="24" hidden="1" x14ac:dyDescent="0.2">
      <c r="A158" s="76"/>
      <c r="B158" s="82" t="s">
        <v>132</v>
      </c>
      <c r="C158" s="78">
        <v>1</v>
      </c>
      <c r="D158" s="83">
        <v>0</v>
      </c>
      <c r="E158" s="84" t="s">
        <v>37</v>
      </c>
      <c r="F158" s="85">
        <v>51.98</v>
      </c>
      <c r="G158" s="86">
        <f t="shared" si="11"/>
        <v>0</v>
      </c>
    </row>
    <row r="159" spans="1:7" s="81" customFormat="1" ht="12" hidden="1" x14ac:dyDescent="0.2">
      <c r="A159" s="76"/>
      <c r="B159" s="82"/>
      <c r="C159" s="78"/>
      <c r="D159" s="83"/>
      <c r="E159" s="84"/>
      <c r="F159" s="85"/>
      <c r="G159" s="86"/>
    </row>
    <row r="160" spans="1:7" s="81" customFormat="1" ht="12" hidden="1" x14ac:dyDescent="0.2">
      <c r="A160" s="76"/>
      <c r="B160" s="82" t="s">
        <v>133</v>
      </c>
      <c r="C160" s="78">
        <v>1</v>
      </c>
      <c r="D160" s="83">
        <v>0</v>
      </c>
      <c r="E160" s="84" t="s">
        <v>37</v>
      </c>
      <c r="F160" s="85">
        <v>0.66</v>
      </c>
      <c r="G160" s="86">
        <f>ROUND(C160*D160*F160,2)</f>
        <v>0</v>
      </c>
    </row>
    <row r="161" spans="1:7" s="81" customFormat="1" ht="12" hidden="1" x14ac:dyDescent="0.2">
      <c r="A161" s="76"/>
      <c r="B161" s="82" t="s">
        <v>134</v>
      </c>
      <c r="C161" s="78">
        <v>1</v>
      </c>
      <c r="D161" s="83">
        <v>3</v>
      </c>
      <c r="E161" s="84" t="s">
        <v>46</v>
      </c>
      <c r="F161" s="85">
        <v>66.72</v>
      </c>
      <c r="G161" s="86">
        <f t="shared" si="11"/>
        <v>200.16</v>
      </c>
    </row>
    <row r="162" spans="1:7" s="81" customFormat="1" ht="12" hidden="1" x14ac:dyDescent="0.2">
      <c r="A162" s="76"/>
      <c r="B162" s="82"/>
      <c r="C162" s="78"/>
      <c r="D162" s="83"/>
      <c r="E162" s="84"/>
      <c r="F162" s="85"/>
      <c r="G162" s="86"/>
    </row>
    <row r="163" spans="1:7" s="81" customFormat="1" ht="12" hidden="1" x14ac:dyDescent="0.2">
      <c r="A163" s="76"/>
      <c r="B163" s="82"/>
      <c r="C163" s="78"/>
      <c r="D163" s="83"/>
      <c r="E163" s="84"/>
      <c r="F163" s="85"/>
      <c r="G163" s="86"/>
    </row>
    <row r="164" spans="1:7" s="81" customFormat="1" ht="12" hidden="1" x14ac:dyDescent="0.2">
      <c r="A164" s="76"/>
      <c r="B164" s="82"/>
      <c r="C164" s="78"/>
      <c r="D164" s="83"/>
      <c r="E164" s="84"/>
      <c r="F164" s="85"/>
      <c r="G164" s="86"/>
    </row>
    <row r="165" spans="1:7" s="81" customFormat="1" ht="12" hidden="1" x14ac:dyDescent="0.2">
      <c r="A165" s="76"/>
      <c r="B165" s="82"/>
      <c r="C165" s="78"/>
      <c r="D165" s="83"/>
      <c r="E165" s="84"/>
      <c r="F165" s="85"/>
      <c r="G165" s="86"/>
    </row>
    <row r="166" spans="1:7" s="81" customFormat="1" ht="12" hidden="1" x14ac:dyDescent="0.2">
      <c r="A166" s="76"/>
      <c r="B166" s="82"/>
      <c r="C166" s="78"/>
      <c r="D166" s="83"/>
      <c r="E166" s="84"/>
      <c r="F166" s="85"/>
      <c r="G166" s="86"/>
    </row>
    <row r="167" spans="1:7" s="81" customFormat="1" ht="12" hidden="1" x14ac:dyDescent="0.2">
      <c r="A167" s="76"/>
      <c r="B167" s="82"/>
      <c r="C167" s="78"/>
      <c r="D167" s="83"/>
      <c r="E167" s="84"/>
      <c r="F167" s="85"/>
      <c r="G167" s="86"/>
    </row>
    <row r="168" spans="1:7" s="81" customFormat="1" ht="12" hidden="1" x14ac:dyDescent="0.2">
      <c r="A168" s="76"/>
      <c r="B168" s="82"/>
      <c r="C168" s="78"/>
      <c r="D168" s="83"/>
      <c r="E168" s="84"/>
      <c r="F168" s="85"/>
      <c r="G168" s="86"/>
    </row>
    <row r="169" spans="1:7" s="81" customFormat="1" ht="12" hidden="1" x14ac:dyDescent="0.2">
      <c r="A169" s="76"/>
      <c r="B169" s="82"/>
      <c r="C169" s="78"/>
      <c r="D169" s="83"/>
      <c r="E169" s="84"/>
      <c r="F169" s="85"/>
      <c r="G169" s="86"/>
    </row>
    <row r="170" spans="1:7" s="81" customFormat="1" ht="12" hidden="1" x14ac:dyDescent="0.2">
      <c r="A170" s="76"/>
      <c r="B170" s="82"/>
      <c r="C170" s="78"/>
      <c r="D170" s="83"/>
      <c r="E170" s="84"/>
      <c r="F170" s="85"/>
      <c r="G170" s="86"/>
    </row>
    <row r="171" spans="1:7" s="81" customFormat="1" ht="12" hidden="1" x14ac:dyDescent="0.2">
      <c r="A171" s="76"/>
      <c r="B171" s="82" t="s">
        <v>135</v>
      </c>
      <c r="C171" s="78">
        <v>1</v>
      </c>
      <c r="D171" s="83">
        <v>32.4</v>
      </c>
      <c r="E171" s="84" t="s">
        <v>37</v>
      </c>
      <c r="F171" s="85">
        <v>46.12</v>
      </c>
      <c r="G171" s="86">
        <f t="shared" si="11"/>
        <v>1494.29</v>
      </c>
    </row>
    <row r="172" spans="1:7" s="81" customFormat="1" ht="12" hidden="1" x14ac:dyDescent="0.2">
      <c r="A172" s="76"/>
      <c r="B172" s="82"/>
      <c r="C172" s="78"/>
      <c r="D172" s="83"/>
      <c r="E172" s="84"/>
      <c r="F172" s="85"/>
      <c r="G172" s="86"/>
    </row>
    <row r="173" spans="1:7" s="81" customFormat="1" ht="12" hidden="1" x14ac:dyDescent="0.2">
      <c r="A173" s="76"/>
      <c r="B173" s="82"/>
      <c r="C173" s="78"/>
      <c r="D173" s="83"/>
      <c r="E173" s="84"/>
      <c r="F173" s="85"/>
      <c r="G173" s="86"/>
    </row>
    <row r="174" spans="1:7" s="81" customFormat="1" ht="12" hidden="1" x14ac:dyDescent="0.2">
      <c r="A174" s="76"/>
      <c r="B174" s="82"/>
      <c r="C174" s="78"/>
      <c r="D174" s="83"/>
      <c r="E174" s="84"/>
      <c r="F174" s="85"/>
      <c r="G174" s="86"/>
    </row>
    <row r="175" spans="1:7" s="81" customFormat="1" ht="12" hidden="1" x14ac:dyDescent="0.2">
      <c r="A175" s="76"/>
      <c r="B175" s="82"/>
      <c r="C175" s="78"/>
      <c r="D175" s="83"/>
      <c r="E175" s="84"/>
      <c r="F175" s="85"/>
      <c r="G175" s="86"/>
    </row>
    <row r="176" spans="1:7" s="81" customFormat="1" ht="12" hidden="1" x14ac:dyDescent="0.2">
      <c r="A176" s="76"/>
      <c r="B176" s="82"/>
      <c r="C176" s="78"/>
      <c r="D176" s="83"/>
      <c r="E176" s="84"/>
      <c r="F176" s="85"/>
      <c r="G176" s="86"/>
    </row>
    <row r="177" spans="1:7" s="81" customFormat="1" ht="12" hidden="1" x14ac:dyDescent="0.2">
      <c r="A177" s="76"/>
      <c r="B177" s="82"/>
      <c r="C177" s="78"/>
      <c r="D177" s="83"/>
      <c r="E177" s="84"/>
      <c r="F177" s="85"/>
      <c r="G177" s="86"/>
    </row>
    <row r="178" spans="1:7" s="81" customFormat="1" ht="12" hidden="1" x14ac:dyDescent="0.2">
      <c r="A178" s="76"/>
      <c r="B178" s="82"/>
      <c r="C178" s="78"/>
      <c r="D178" s="83"/>
      <c r="E178" s="84"/>
      <c r="F178" s="85"/>
      <c r="G178" s="86"/>
    </row>
    <row r="179" spans="1:7" s="81" customFormat="1" ht="12" hidden="1" x14ac:dyDescent="0.2">
      <c r="A179" s="76"/>
      <c r="B179" s="82"/>
      <c r="C179" s="78"/>
      <c r="D179" s="83"/>
      <c r="E179" s="84"/>
      <c r="F179" s="85"/>
      <c r="G179" s="86"/>
    </row>
    <row r="180" spans="1:7" s="81" customFormat="1" ht="12" hidden="1" x14ac:dyDescent="0.2">
      <c r="A180" s="76"/>
      <c r="B180" s="82"/>
      <c r="C180" s="78"/>
      <c r="D180" s="83"/>
      <c r="E180" s="84"/>
      <c r="F180" s="85"/>
      <c r="G180" s="86"/>
    </row>
    <row r="181" spans="1:7" s="81" customFormat="1" ht="12" hidden="1" x14ac:dyDescent="0.2">
      <c r="A181" s="76"/>
      <c r="B181" s="82"/>
      <c r="C181" s="78"/>
      <c r="D181" s="83"/>
      <c r="E181" s="84"/>
      <c r="F181" s="85"/>
      <c r="G181" s="86"/>
    </row>
    <row r="182" spans="1:7" s="81" customFormat="1" ht="12" hidden="1" x14ac:dyDescent="0.2">
      <c r="A182" s="76"/>
      <c r="B182" s="82"/>
      <c r="C182" s="78"/>
      <c r="D182" s="83"/>
      <c r="E182" s="84"/>
      <c r="F182" s="85"/>
      <c r="G182" s="86"/>
    </row>
    <row r="183" spans="1:7" s="81" customFormat="1" ht="12" hidden="1" x14ac:dyDescent="0.2">
      <c r="A183" s="76"/>
      <c r="B183" s="82"/>
      <c r="C183" s="78"/>
      <c r="D183" s="83"/>
      <c r="E183" s="84"/>
      <c r="F183" s="85"/>
      <c r="G183" s="86"/>
    </row>
    <row r="184" spans="1:7" s="81" customFormat="1" ht="12" hidden="1" x14ac:dyDescent="0.2">
      <c r="A184" s="76"/>
      <c r="B184" s="82"/>
      <c r="C184" s="78"/>
      <c r="D184" s="83"/>
      <c r="E184" s="84"/>
      <c r="F184" s="85"/>
      <c r="G184" s="86"/>
    </row>
    <row r="185" spans="1:7" s="81" customFormat="1" ht="12" hidden="1" x14ac:dyDescent="0.2">
      <c r="A185" s="76"/>
      <c r="B185" s="82"/>
      <c r="C185" s="78"/>
      <c r="D185" s="83"/>
      <c r="E185" s="84"/>
      <c r="F185" s="85"/>
      <c r="G185" s="86"/>
    </row>
    <row r="186" spans="1:7" s="81" customFormat="1" ht="12" hidden="1" x14ac:dyDescent="0.2">
      <c r="A186" s="76"/>
      <c r="B186" s="82"/>
      <c r="C186" s="78"/>
      <c r="D186" s="83"/>
      <c r="E186" s="84"/>
      <c r="F186" s="85"/>
      <c r="G186" s="86"/>
    </row>
    <row r="187" spans="1:7" s="81" customFormat="1" ht="12" hidden="1" x14ac:dyDescent="0.2">
      <c r="A187" s="76"/>
      <c r="B187" s="82"/>
      <c r="C187" s="78"/>
      <c r="D187" s="83"/>
      <c r="E187" s="84"/>
      <c r="F187" s="85"/>
      <c r="G187" s="86"/>
    </row>
    <row r="188" spans="1:7" s="81" customFormat="1" ht="12" hidden="1" x14ac:dyDescent="0.2">
      <c r="A188" s="76"/>
      <c r="B188" s="82"/>
      <c r="C188" s="78"/>
      <c r="D188" s="83"/>
      <c r="E188" s="84"/>
      <c r="F188" s="85"/>
      <c r="G188" s="86"/>
    </row>
    <row r="189" spans="1:7" s="81" customFormat="1" ht="12" hidden="1" x14ac:dyDescent="0.2">
      <c r="A189" s="76"/>
      <c r="B189" s="82"/>
      <c r="C189" s="78"/>
      <c r="D189" s="83"/>
      <c r="E189" s="84"/>
      <c r="F189" s="85"/>
      <c r="G189" s="86"/>
    </row>
    <row r="190" spans="1:7" s="81" customFormat="1" ht="12" hidden="1" x14ac:dyDescent="0.2">
      <c r="A190" s="76"/>
      <c r="B190" s="82"/>
      <c r="C190" s="78"/>
      <c r="D190" s="83"/>
      <c r="E190" s="84"/>
      <c r="F190" s="85"/>
      <c r="G190" s="86"/>
    </row>
    <row r="191" spans="1:7" s="81" customFormat="1" ht="12" hidden="1" x14ac:dyDescent="0.2">
      <c r="A191" s="76"/>
      <c r="B191" s="82"/>
      <c r="C191" s="78"/>
      <c r="D191" s="83"/>
      <c r="E191" s="84"/>
      <c r="F191" s="85"/>
      <c r="G191" s="86"/>
    </row>
    <row r="192" spans="1:7" s="81" customFormat="1" ht="12" hidden="1" x14ac:dyDescent="0.2">
      <c r="A192" s="76"/>
      <c r="B192" s="82"/>
      <c r="C192" s="78"/>
      <c r="D192" s="83"/>
      <c r="E192" s="84"/>
      <c r="F192" s="85"/>
      <c r="G192" s="86"/>
    </row>
    <row r="193" spans="1:7" s="81" customFormat="1" ht="12" hidden="1" x14ac:dyDescent="0.2">
      <c r="A193" s="76"/>
      <c r="B193" s="82"/>
      <c r="C193" s="78"/>
      <c r="D193" s="83"/>
      <c r="E193" s="84"/>
      <c r="F193" s="85"/>
      <c r="G193" s="86"/>
    </row>
    <row r="194" spans="1:7" s="81" customFormat="1" ht="23.25" hidden="1" customHeight="1" x14ac:dyDescent="0.2">
      <c r="A194" s="76"/>
      <c r="B194" s="82" t="s">
        <v>136</v>
      </c>
      <c r="C194" s="78">
        <v>1</v>
      </c>
      <c r="D194" s="83">
        <v>1.6237999999999999</v>
      </c>
      <c r="E194" s="84" t="s">
        <v>44</v>
      </c>
      <c r="F194" s="85">
        <v>6869.78</v>
      </c>
      <c r="G194" s="86">
        <f t="shared" si="11"/>
        <v>11155.15</v>
      </c>
    </row>
    <row r="195" spans="1:7" s="81" customFormat="1" ht="12" hidden="1" x14ac:dyDescent="0.2">
      <c r="A195" s="76"/>
      <c r="B195" s="82"/>
      <c r="C195" s="78"/>
      <c r="D195" s="83"/>
      <c r="E195" s="84"/>
      <c r="F195" s="85"/>
      <c r="G195" s="86"/>
    </row>
    <row r="196" spans="1:7" s="81" customFormat="1" ht="12" hidden="1" x14ac:dyDescent="0.2">
      <c r="A196" s="76"/>
      <c r="B196" s="82"/>
      <c r="C196" s="78"/>
      <c r="D196" s="83"/>
      <c r="E196" s="84"/>
      <c r="F196" s="85"/>
      <c r="G196" s="86"/>
    </row>
    <row r="197" spans="1:7" s="81" customFormat="1" ht="12" hidden="1" x14ac:dyDescent="0.2">
      <c r="A197" s="76"/>
      <c r="B197" s="82"/>
      <c r="C197" s="78"/>
      <c r="D197" s="83"/>
      <c r="E197" s="84"/>
      <c r="F197" s="85"/>
      <c r="G197" s="86"/>
    </row>
    <row r="198" spans="1:7" s="81" customFormat="1" ht="12" hidden="1" x14ac:dyDescent="0.2">
      <c r="A198" s="76"/>
      <c r="B198" s="82"/>
      <c r="C198" s="78"/>
      <c r="D198" s="83"/>
      <c r="E198" s="84"/>
      <c r="F198" s="85"/>
      <c r="G198" s="86"/>
    </row>
    <row r="199" spans="1:7" s="81" customFormat="1" ht="12" hidden="1" x14ac:dyDescent="0.2">
      <c r="A199" s="76"/>
      <c r="B199" s="82"/>
      <c r="C199" s="78"/>
      <c r="D199" s="83"/>
      <c r="E199" s="84"/>
      <c r="F199" s="85"/>
      <c r="G199" s="86"/>
    </row>
    <row r="200" spans="1:7" s="81" customFormat="1" ht="12" hidden="1" x14ac:dyDescent="0.2">
      <c r="A200" s="76"/>
      <c r="B200" s="82"/>
      <c r="C200" s="78"/>
      <c r="D200" s="83"/>
      <c r="E200" s="84"/>
      <c r="F200" s="85"/>
      <c r="G200" s="86"/>
    </row>
    <row r="201" spans="1:7" s="81" customFormat="1" ht="12" hidden="1" x14ac:dyDescent="0.2">
      <c r="A201" s="76"/>
      <c r="B201" s="82"/>
      <c r="C201" s="78"/>
      <c r="D201" s="83"/>
      <c r="E201" s="84"/>
      <c r="F201" s="85"/>
      <c r="G201" s="86"/>
    </row>
    <row r="202" spans="1:7" s="81" customFormat="1" ht="12" hidden="1" x14ac:dyDescent="0.2">
      <c r="A202" s="76"/>
      <c r="B202" s="82"/>
      <c r="C202" s="78"/>
      <c r="D202" s="83"/>
      <c r="E202" s="84"/>
      <c r="F202" s="85"/>
      <c r="G202" s="86"/>
    </row>
    <row r="203" spans="1:7" s="81" customFormat="1" ht="12" hidden="1" x14ac:dyDescent="0.2">
      <c r="A203" s="76"/>
      <c r="B203" s="82"/>
      <c r="C203" s="78"/>
      <c r="D203" s="83"/>
      <c r="E203" s="84"/>
      <c r="F203" s="85"/>
      <c r="G203" s="86"/>
    </row>
    <row r="204" spans="1:7" s="81" customFormat="1" ht="12" hidden="1" x14ac:dyDescent="0.2">
      <c r="A204" s="76"/>
      <c r="B204" s="82"/>
      <c r="C204" s="78"/>
      <c r="D204" s="83"/>
      <c r="E204" s="84"/>
      <c r="F204" s="85"/>
      <c r="G204" s="86"/>
    </row>
    <row r="205" spans="1:7" s="81" customFormat="1" ht="12" hidden="1" x14ac:dyDescent="0.2">
      <c r="A205" s="76"/>
      <c r="B205" s="82"/>
      <c r="C205" s="78"/>
      <c r="D205" s="83"/>
      <c r="E205" s="84"/>
      <c r="F205" s="85"/>
      <c r="G205" s="86"/>
    </row>
    <row r="206" spans="1:7" s="81" customFormat="1" ht="12" hidden="1" x14ac:dyDescent="0.2">
      <c r="A206" s="76"/>
      <c r="B206" s="82"/>
      <c r="C206" s="78"/>
      <c r="D206" s="83"/>
      <c r="E206" s="84"/>
      <c r="F206" s="85"/>
      <c r="G206" s="86"/>
    </row>
    <row r="207" spans="1:7" s="81" customFormat="1" ht="12" hidden="1" x14ac:dyDescent="0.2">
      <c r="A207" s="76"/>
      <c r="B207" s="87" t="s">
        <v>137</v>
      </c>
      <c r="C207" s="78"/>
      <c r="D207" s="83"/>
      <c r="E207" s="84"/>
      <c r="F207" s="85"/>
      <c r="G207" s="86"/>
    </row>
    <row r="208" spans="1:7" s="81" customFormat="1" ht="12" hidden="1" x14ac:dyDescent="0.2">
      <c r="A208" s="76"/>
      <c r="B208" s="82" t="s">
        <v>138</v>
      </c>
      <c r="C208" s="78">
        <v>1</v>
      </c>
      <c r="D208" s="83">
        <v>0</v>
      </c>
      <c r="E208" s="84" t="s">
        <v>139</v>
      </c>
      <c r="F208" s="85">
        <v>106.81</v>
      </c>
      <c r="G208" s="86">
        <f t="shared" si="11"/>
        <v>0</v>
      </c>
    </row>
    <row r="209" spans="1:7" s="81" customFormat="1" ht="12" hidden="1" x14ac:dyDescent="0.2">
      <c r="A209" s="76"/>
      <c r="B209" s="87" t="s">
        <v>140</v>
      </c>
      <c r="C209" s="78"/>
      <c r="D209" s="83"/>
      <c r="E209" s="84"/>
      <c r="F209" s="85"/>
      <c r="G209" s="86"/>
    </row>
    <row r="210" spans="1:7" s="81" customFormat="1" ht="24" hidden="1" x14ac:dyDescent="0.2">
      <c r="A210" s="76"/>
      <c r="B210" s="87" t="s">
        <v>141</v>
      </c>
      <c r="C210" s="78"/>
      <c r="D210" s="83"/>
      <c r="E210" s="84"/>
      <c r="F210" s="85"/>
      <c r="G210" s="86"/>
    </row>
    <row r="211" spans="1:7" s="81" customFormat="1" ht="37.5" hidden="1" customHeight="1" x14ac:dyDescent="0.2">
      <c r="A211" s="76">
        <v>1</v>
      </c>
      <c r="B211" s="82" t="s">
        <v>142</v>
      </c>
      <c r="C211" s="78">
        <v>1</v>
      </c>
      <c r="D211" s="83">
        <v>4752.7839999999997</v>
      </c>
      <c r="E211" s="84" t="s">
        <v>81</v>
      </c>
      <c r="F211" s="85">
        <v>9.09</v>
      </c>
      <c r="G211" s="86">
        <f>ROUND(C211*D211*F211,2)</f>
        <v>43202.81</v>
      </c>
    </row>
    <row r="212" spans="1:7" s="81" customFormat="1" ht="12" hidden="1" x14ac:dyDescent="0.2">
      <c r="A212" s="76"/>
      <c r="B212" s="82"/>
      <c r="C212" s="78"/>
      <c r="D212" s="83"/>
      <c r="E212" s="84"/>
      <c r="F212" s="85"/>
      <c r="G212" s="86"/>
    </row>
    <row r="213" spans="1:7" s="81" customFormat="1" ht="12" hidden="1" x14ac:dyDescent="0.2">
      <c r="A213" s="76"/>
      <c r="B213" s="87" t="s">
        <v>143</v>
      </c>
      <c r="C213" s="78"/>
      <c r="D213" s="83"/>
      <c r="E213" s="84"/>
      <c r="F213" s="85"/>
      <c r="G213" s="86"/>
    </row>
    <row r="214" spans="1:7" s="81" customFormat="1" ht="24" hidden="1" x14ac:dyDescent="0.2">
      <c r="A214" s="76"/>
      <c r="B214" s="82" t="s">
        <v>144</v>
      </c>
      <c r="C214" s="78">
        <v>1</v>
      </c>
      <c r="D214" s="88">
        <v>24</v>
      </c>
      <c r="E214" s="84" t="s">
        <v>46</v>
      </c>
      <c r="F214" s="85">
        <v>50.09</v>
      </c>
      <c r="G214" s="86">
        <f t="shared" ref="G214:G226" si="12">ROUND(C214*D214*F214,2)</f>
        <v>1202.1600000000001</v>
      </c>
    </row>
    <row r="215" spans="1:7" s="81" customFormat="1" ht="12" hidden="1" x14ac:dyDescent="0.2">
      <c r="A215" s="76"/>
      <c r="B215" s="82" t="s">
        <v>145</v>
      </c>
      <c r="C215" s="78">
        <v>1</v>
      </c>
      <c r="D215" s="88">
        <v>2</v>
      </c>
      <c r="E215" s="84" t="s">
        <v>46</v>
      </c>
      <c r="F215" s="85">
        <v>207.28</v>
      </c>
      <c r="G215" s="86">
        <f t="shared" si="12"/>
        <v>414.56</v>
      </c>
    </row>
    <row r="216" spans="1:7" s="81" customFormat="1" ht="12" hidden="1" x14ac:dyDescent="0.2">
      <c r="A216" s="76"/>
      <c r="B216" s="82"/>
      <c r="C216" s="78"/>
      <c r="D216" s="88"/>
      <c r="E216" s="84"/>
      <c r="F216" s="85"/>
      <c r="G216" s="86"/>
    </row>
    <row r="217" spans="1:7" s="81" customFormat="1" ht="12" hidden="1" x14ac:dyDescent="0.2">
      <c r="A217" s="76"/>
      <c r="B217" s="87" t="s">
        <v>146</v>
      </c>
      <c r="C217" s="78"/>
      <c r="D217" s="88"/>
      <c r="E217" s="84"/>
      <c r="F217" s="85"/>
      <c r="G217" s="86"/>
    </row>
    <row r="218" spans="1:7" s="81" customFormat="1" ht="24" hidden="1" x14ac:dyDescent="0.2">
      <c r="A218" s="89"/>
      <c r="B218" s="82" t="s">
        <v>147</v>
      </c>
      <c r="C218" s="90">
        <v>1</v>
      </c>
      <c r="D218" s="88">
        <v>40</v>
      </c>
      <c r="E218" s="84" t="s">
        <v>46</v>
      </c>
      <c r="F218" s="85">
        <v>50.09</v>
      </c>
      <c r="G218" s="86">
        <f t="shared" si="12"/>
        <v>2003.6</v>
      </c>
    </row>
    <row r="219" spans="1:7" s="81" customFormat="1" ht="12" hidden="1" x14ac:dyDescent="0.2">
      <c r="A219" s="89"/>
      <c r="B219" s="87" t="s">
        <v>148</v>
      </c>
      <c r="C219" s="90"/>
      <c r="D219" s="88">
        <v>0</v>
      </c>
      <c r="E219" s="84" t="s">
        <v>37</v>
      </c>
      <c r="F219" s="85">
        <v>0</v>
      </c>
      <c r="G219" s="86">
        <f t="shared" si="12"/>
        <v>0</v>
      </c>
    </row>
    <row r="220" spans="1:7" s="81" customFormat="1" ht="24" hidden="1" x14ac:dyDescent="0.2">
      <c r="A220" s="89"/>
      <c r="B220" s="82" t="s">
        <v>149</v>
      </c>
      <c r="C220" s="90">
        <v>1</v>
      </c>
      <c r="D220" s="88">
        <v>24</v>
      </c>
      <c r="E220" s="84" t="s">
        <v>74</v>
      </c>
      <c r="F220" s="85">
        <v>199.04</v>
      </c>
      <c r="G220" s="86">
        <f t="shared" si="12"/>
        <v>4776.96</v>
      </c>
    </row>
    <row r="221" spans="1:7" s="81" customFormat="1" ht="12" hidden="1" x14ac:dyDescent="0.2">
      <c r="A221" s="91"/>
      <c r="B221" s="82"/>
      <c r="C221" s="90"/>
      <c r="D221" s="83"/>
      <c r="E221" s="84"/>
      <c r="F221" s="85"/>
      <c r="G221" s="86"/>
    </row>
    <row r="222" spans="1:7" s="81" customFormat="1" ht="12" hidden="1" x14ac:dyDescent="0.2">
      <c r="A222" s="91"/>
      <c r="B222" s="87" t="s">
        <v>150</v>
      </c>
      <c r="C222" s="90"/>
      <c r="D222" s="83"/>
      <c r="E222" s="84"/>
      <c r="F222" s="85"/>
      <c r="G222" s="86"/>
    </row>
    <row r="223" spans="1:7" s="81" customFormat="1" ht="24" hidden="1" x14ac:dyDescent="0.2">
      <c r="A223" s="91"/>
      <c r="B223" s="82" t="s">
        <v>151</v>
      </c>
      <c r="C223" s="90">
        <v>1</v>
      </c>
      <c r="D223" s="83">
        <v>224</v>
      </c>
      <c r="E223" s="84" t="s">
        <v>46</v>
      </c>
      <c r="F223" s="85">
        <v>50.09</v>
      </c>
      <c r="G223" s="86">
        <f t="shared" si="12"/>
        <v>11220.16</v>
      </c>
    </row>
    <row r="224" spans="1:7" s="81" customFormat="1" ht="24" hidden="1" x14ac:dyDescent="0.2">
      <c r="A224" s="91"/>
      <c r="B224" s="82" t="s">
        <v>152</v>
      </c>
      <c r="C224" s="90">
        <v>1</v>
      </c>
      <c r="D224" s="83">
        <v>17822.939999999999</v>
      </c>
      <c r="E224" s="84" t="s">
        <v>81</v>
      </c>
      <c r="F224" s="85">
        <v>1.4969842348278721</v>
      </c>
      <c r="G224" s="86">
        <f t="shared" si="12"/>
        <v>26680.66</v>
      </c>
    </row>
    <row r="225" spans="1:7" s="81" customFormat="1" ht="12" hidden="1" x14ac:dyDescent="0.2">
      <c r="A225" s="91"/>
      <c r="B225" s="82"/>
      <c r="C225" s="90"/>
      <c r="D225" s="83"/>
      <c r="E225" s="84"/>
      <c r="F225" s="85"/>
      <c r="G225" s="86"/>
    </row>
    <row r="226" spans="1:7" s="81" customFormat="1" ht="12" hidden="1" x14ac:dyDescent="0.2">
      <c r="A226" s="91"/>
      <c r="B226" s="82" t="s">
        <v>153</v>
      </c>
      <c r="C226" s="88">
        <v>26</v>
      </c>
      <c r="D226" s="88">
        <v>4</v>
      </c>
      <c r="E226" s="84" t="s">
        <v>46</v>
      </c>
      <c r="F226" s="85">
        <v>389.5</v>
      </c>
      <c r="G226" s="86">
        <f t="shared" si="12"/>
        <v>40508</v>
      </c>
    </row>
    <row r="227" spans="1:7" s="81" customFormat="1" ht="24" hidden="1" x14ac:dyDescent="0.2">
      <c r="A227" s="91"/>
      <c r="B227" s="82" t="s">
        <v>56</v>
      </c>
      <c r="C227" s="46">
        <v>1</v>
      </c>
      <c r="D227" s="88">
        <v>1</v>
      </c>
      <c r="E227" s="84" t="s">
        <v>57</v>
      </c>
      <c r="F227" s="85">
        <v>2175.58</v>
      </c>
      <c r="G227" s="86">
        <f>ROUND(C227*D227*F227,2)</f>
        <v>2175.58</v>
      </c>
    </row>
    <row r="228" spans="1:7" s="81" customFormat="1" ht="24" hidden="1" x14ac:dyDescent="0.2">
      <c r="A228" s="91"/>
      <c r="B228" s="82" t="s">
        <v>58</v>
      </c>
      <c r="C228" s="90">
        <v>1</v>
      </c>
      <c r="D228" s="83">
        <v>22.733000000000001</v>
      </c>
      <c r="E228" s="84" t="s">
        <v>154</v>
      </c>
      <c r="F228" s="85">
        <v>1260.72</v>
      </c>
      <c r="G228" s="86">
        <f t="shared" ref="G228:G243" si="13">ROUND(C228*D228*F228,2)</f>
        <v>28659.95</v>
      </c>
    </row>
    <row r="229" spans="1:7" s="81" customFormat="1" ht="12" hidden="1" x14ac:dyDescent="0.2">
      <c r="A229" s="89"/>
      <c r="B229" s="82"/>
      <c r="C229" s="90"/>
      <c r="D229" s="83"/>
      <c r="E229" s="84"/>
      <c r="F229" s="85"/>
      <c r="G229" s="86"/>
    </row>
    <row r="230" spans="1:7" s="81" customFormat="1" ht="12" hidden="1" x14ac:dyDescent="0.2">
      <c r="A230" s="89"/>
      <c r="B230" s="82" t="s">
        <v>60</v>
      </c>
      <c r="C230" s="90">
        <v>1</v>
      </c>
      <c r="D230" s="88">
        <v>4</v>
      </c>
      <c r="E230" s="84" t="s">
        <v>46</v>
      </c>
      <c r="F230" s="85">
        <v>161.82</v>
      </c>
      <c r="G230" s="86">
        <f t="shared" si="13"/>
        <v>647.28</v>
      </c>
    </row>
    <row r="231" spans="1:7" s="81" customFormat="1" ht="12" hidden="1" x14ac:dyDescent="0.2">
      <c r="A231" s="89"/>
      <c r="B231" s="82" t="s">
        <v>155</v>
      </c>
      <c r="C231" s="90">
        <v>1</v>
      </c>
      <c r="D231" s="83">
        <v>18.600000000000001</v>
      </c>
      <c r="E231" s="84" t="s">
        <v>61</v>
      </c>
      <c r="F231" s="85">
        <v>912.13</v>
      </c>
      <c r="G231" s="86">
        <f t="shared" si="13"/>
        <v>16965.62</v>
      </c>
    </row>
    <row r="232" spans="1:7" s="81" customFormat="1" ht="24" hidden="1" x14ac:dyDescent="0.2">
      <c r="A232" s="89"/>
      <c r="B232" s="82" t="s">
        <v>63</v>
      </c>
      <c r="C232" s="90">
        <v>1</v>
      </c>
      <c r="D232" s="83">
        <v>24</v>
      </c>
      <c r="E232" s="84" t="s">
        <v>64</v>
      </c>
      <c r="F232" s="85">
        <v>337.76</v>
      </c>
      <c r="G232" s="86">
        <f t="shared" si="13"/>
        <v>8106.24</v>
      </c>
    </row>
    <row r="233" spans="1:7" s="81" customFormat="1" ht="12" hidden="1" x14ac:dyDescent="0.2">
      <c r="A233" s="89"/>
      <c r="B233" s="82" t="s">
        <v>156</v>
      </c>
      <c r="C233" s="90">
        <v>1</v>
      </c>
      <c r="D233" s="88">
        <v>8</v>
      </c>
      <c r="E233" s="84" t="s">
        <v>46</v>
      </c>
      <c r="F233" s="85">
        <v>649.21</v>
      </c>
      <c r="G233" s="86">
        <f t="shared" si="13"/>
        <v>5193.68</v>
      </c>
    </row>
    <row r="234" spans="1:7" s="81" customFormat="1" ht="12" hidden="1" x14ac:dyDescent="0.2">
      <c r="A234" s="89"/>
      <c r="B234" s="82" t="s">
        <v>157</v>
      </c>
      <c r="C234" s="90">
        <v>1</v>
      </c>
      <c r="D234" s="88">
        <v>4</v>
      </c>
      <c r="E234" s="84" t="s">
        <v>46</v>
      </c>
      <c r="F234" s="85">
        <v>258.56</v>
      </c>
      <c r="G234" s="86">
        <f t="shared" si="13"/>
        <v>1034.24</v>
      </c>
    </row>
    <row r="235" spans="1:7" s="81" customFormat="1" ht="12" hidden="1" x14ac:dyDescent="0.2">
      <c r="A235" s="89"/>
      <c r="B235" s="82"/>
      <c r="C235" s="90"/>
      <c r="D235" s="83"/>
      <c r="E235" s="84"/>
      <c r="F235" s="85"/>
      <c r="G235" s="86"/>
    </row>
    <row r="236" spans="1:7" s="81" customFormat="1" ht="12" hidden="1" x14ac:dyDescent="0.2">
      <c r="A236" s="89"/>
      <c r="B236" s="82"/>
      <c r="C236" s="90"/>
      <c r="D236" s="83"/>
      <c r="E236" s="84"/>
      <c r="F236" s="85"/>
      <c r="G236" s="86"/>
    </row>
    <row r="237" spans="1:7" s="81" customFormat="1" ht="12" hidden="1" x14ac:dyDescent="0.2">
      <c r="A237" s="89"/>
      <c r="B237" s="82"/>
      <c r="C237" s="90"/>
      <c r="D237" s="83"/>
      <c r="E237" s="84"/>
      <c r="F237" s="85"/>
      <c r="G237" s="86"/>
    </row>
    <row r="238" spans="1:7" s="81" customFormat="1" ht="12" hidden="1" x14ac:dyDescent="0.2">
      <c r="A238" s="89"/>
      <c r="B238" s="87" t="s">
        <v>158</v>
      </c>
      <c r="C238" s="90"/>
      <c r="D238" s="83"/>
      <c r="E238" s="84"/>
      <c r="F238" s="85"/>
      <c r="G238" s="86"/>
    </row>
    <row r="239" spans="1:7" s="81" customFormat="1" ht="17.25" hidden="1" customHeight="1" x14ac:dyDescent="0.2">
      <c r="A239" s="89"/>
      <c r="B239" s="82" t="s">
        <v>159</v>
      </c>
      <c r="C239" s="90">
        <v>10</v>
      </c>
      <c r="D239" s="88">
        <v>4</v>
      </c>
      <c r="E239" s="84" t="s">
        <v>46</v>
      </c>
      <c r="F239" s="85">
        <v>976.74</v>
      </c>
      <c r="G239" s="86">
        <f>ROUND(C239*D239*F239,2)</f>
        <v>39069.599999999999</v>
      </c>
    </row>
    <row r="240" spans="1:7" s="81" customFormat="1" ht="15" hidden="1" customHeight="1" x14ac:dyDescent="0.2">
      <c r="A240" s="89"/>
      <c r="B240" s="82" t="s">
        <v>67</v>
      </c>
      <c r="C240" s="90">
        <v>1</v>
      </c>
      <c r="D240" s="83">
        <v>0</v>
      </c>
      <c r="E240" s="84" t="s">
        <v>46</v>
      </c>
      <c r="F240" s="85"/>
      <c r="G240" s="86">
        <f t="shared" si="13"/>
        <v>0</v>
      </c>
    </row>
    <row r="241" spans="1:7" s="81" customFormat="1" ht="12" hidden="1" x14ac:dyDescent="0.2">
      <c r="A241" s="89"/>
      <c r="B241" s="82" t="s">
        <v>160</v>
      </c>
      <c r="C241" s="90">
        <v>1</v>
      </c>
      <c r="D241" s="83">
        <v>4</v>
      </c>
      <c r="E241" s="84" t="s">
        <v>46</v>
      </c>
      <c r="F241" s="85">
        <v>14629.97</v>
      </c>
      <c r="G241" s="86">
        <f t="shared" si="13"/>
        <v>58519.88</v>
      </c>
    </row>
    <row r="242" spans="1:7" s="81" customFormat="1" ht="12" hidden="1" x14ac:dyDescent="0.2">
      <c r="A242" s="89"/>
      <c r="B242" s="82" t="s">
        <v>161</v>
      </c>
      <c r="C242" s="90">
        <v>1</v>
      </c>
      <c r="D242" s="83">
        <v>0</v>
      </c>
      <c r="E242" s="84" t="s">
        <v>46</v>
      </c>
      <c r="F242" s="85"/>
      <c r="G242" s="86">
        <f t="shared" si="13"/>
        <v>0</v>
      </c>
    </row>
    <row r="243" spans="1:7" s="81" customFormat="1" ht="12" hidden="1" x14ac:dyDescent="0.2">
      <c r="A243" s="89"/>
      <c r="B243" s="82" t="s">
        <v>124</v>
      </c>
      <c r="C243" s="90">
        <v>1</v>
      </c>
      <c r="D243" s="83">
        <v>0</v>
      </c>
      <c r="E243" s="84" t="s">
        <v>46</v>
      </c>
      <c r="F243" s="85">
        <v>2020.74</v>
      </c>
      <c r="G243" s="86">
        <f t="shared" si="13"/>
        <v>0</v>
      </c>
    </row>
    <row r="244" spans="1:7" s="81" customFormat="1" ht="12" hidden="1" x14ac:dyDescent="0.2">
      <c r="A244" s="89"/>
      <c r="B244" s="82"/>
      <c r="C244" s="90"/>
      <c r="D244" s="83"/>
      <c r="E244" s="84"/>
      <c r="F244" s="85"/>
      <c r="G244" s="86"/>
    </row>
    <row r="245" spans="1:7" s="81" customFormat="1" ht="12" hidden="1" x14ac:dyDescent="0.2">
      <c r="A245" s="89"/>
      <c r="B245" s="82"/>
      <c r="C245" s="90"/>
      <c r="D245" s="83"/>
      <c r="E245" s="84"/>
      <c r="F245" s="85"/>
      <c r="G245" s="86"/>
    </row>
    <row r="246" spans="1:7" s="81" customFormat="1" ht="12" hidden="1" x14ac:dyDescent="0.2">
      <c r="A246" s="89"/>
      <c r="B246" s="87" t="s">
        <v>162</v>
      </c>
      <c r="C246" s="90"/>
      <c r="D246" s="83"/>
      <c r="E246" s="84"/>
      <c r="F246" s="85"/>
      <c r="G246" s="86"/>
    </row>
    <row r="247" spans="1:7" s="81" customFormat="1" ht="24" hidden="1" x14ac:dyDescent="0.2">
      <c r="A247" s="89"/>
      <c r="B247" s="82" t="s">
        <v>69</v>
      </c>
      <c r="C247" s="90">
        <v>1</v>
      </c>
      <c r="D247" s="83">
        <v>3.21</v>
      </c>
      <c r="E247" s="84" t="s">
        <v>70</v>
      </c>
      <c r="F247" s="85">
        <v>5280.75</v>
      </c>
      <c r="G247" s="86">
        <f t="shared" ref="G247:G263" si="14">ROUND(C247*D247*F247,2)</f>
        <v>16951.21</v>
      </c>
    </row>
    <row r="248" spans="1:7" s="81" customFormat="1" ht="24" hidden="1" x14ac:dyDescent="0.2">
      <c r="A248" s="89"/>
      <c r="B248" s="82" t="s">
        <v>71</v>
      </c>
      <c r="C248" s="90">
        <v>1</v>
      </c>
      <c r="D248" s="83">
        <v>0.8</v>
      </c>
      <c r="E248" s="84" t="s">
        <v>72</v>
      </c>
      <c r="F248" s="85">
        <v>5939.05</v>
      </c>
      <c r="G248" s="86">
        <f t="shared" si="14"/>
        <v>4751.24</v>
      </c>
    </row>
    <row r="249" spans="1:7" s="81" customFormat="1" ht="12" hidden="1" x14ac:dyDescent="0.2">
      <c r="A249" s="89"/>
      <c r="B249" s="82" t="s">
        <v>163</v>
      </c>
      <c r="C249" s="90">
        <v>1</v>
      </c>
      <c r="D249" s="88">
        <v>14</v>
      </c>
      <c r="E249" s="84" t="s">
        <v>46</v>
      </c>
      <c r="F249" s="85">
        <v>67.62</v>
      </c>
      <c r="G249" s="86">
        <f t="shared" si="14"/>
        <v>946.68</v>
      </c>
    </row>
    <row r="250" spans="1:7" s="81" customFormat="1" ht="12" hidden="1" x14ac:dyDescent="0.2">
      <c r="A250" s="89"/>
      <c r="B250" s="82"/>
      <c r="C250" s="90"/>
      <c r="D250" s="83"/>
      <c r="E250" s="84"/>
      <c r="F250" s="85"/>
      <c r="G250" s="86"/>
    </row>
    <row r="251" spans="1:7" s="81" customFormat="1" ht="12" hidden="1" x14ac:dyDescent="0.2">
      <c r="A251" s="89"/>
      <c r="B251" s="82"/>
      <c r="C251" s="90"/>
      <c r="D251" s="83"/>
      <c r="E251" s="84"/>
      <c r="F251" s="85"/>
      <c r="G251" s="86"/>
    </row>
    <row r="252" spans="1:7" s="81" customFormat="1" ht="12" hidden="1" x14ac:dyDescent="0.2">
      <c r="A252" s="89"/>
      <c r="B252" s="82"/>
      <c r="C252" s="90"/>
      <c r="D252" s="83"/>
      <c r="E252" s="84"/>
      <c r="F252" s="85"/>
      <c r="G252" s="86"/>
    </row>
    <row r="253" spans="1:7" s="81" customFormat="1" ht="12" hidden="1" x14ac:dyDescent="0.2">
      <c r="A253" s="89"/>
      <c r="B253" s="82"/>
      <c r="C253" s="90"/>
      <c r="D253" s="83"/>
      <c r="E253" s="84"/>
      <c r="F253" s="85"/>
      <c r="G253" s="86"/>
    </row>
    <row r="254" spans="1:7" s="81" customFormat="1" ht="12" hidden="1" x14ac:dyDescent="0.2">
      <c r="A254" s="89"/>
      <c r="B254" s="82"/>
      <c r="C254" s="90"/>
      <c r="D254" s="83"/>
      <c r="E254" s="84"/>
      <c r="F254" s="85"/>
      <c r="G254" s="86"/>
    </row>
    <row r="255" spans="1:7" s="81" customFormat="1" ht="12" hidden="1" x14ac:dyDescent="0.2">
      <c r="A255" s="89"/>
      <c r="B255" s="82" t="s">
        <v>164</v>
      </c>
      <c r="C255" s="90">
        <v>1</v>
      </c>
      <c r="D255" s="88">
        <v>0</v>
      </c>
      <c r="E255" s="84" t="s">
        <v>46</v>
      </c>
      <c r="F255" s="85">
        <v>230.99</v>
      </c>
      <c r="G255" s="86">
        <f t="shared" si="14"/>
        <v>0</v>
      </c>
    </row>
    <row r="256" spans="1:7" s="81" customFormat="1" ht="12" hidden="1" x14ac:dyDescent="0.2">
      <c r="A256" s="89"/>
      <c r="B256" s="82"/>
      <c r="C256" s="90"/>
      <c r="D256" s="88"/>
      <c r="E256" s="84"/>
      <c r="F256" s="85"/>
      <c r="G256" s="86"/>
    </row>
    <row r="257" spans="1:7" s="81" customFormat="1" ht="12" hidden="1" x14ac:dyDescent="0.2">
      <c r="A257" s="89"/>
      <c r="B257" s="82"/>
      <c r="C257" s="90"/>
      <c r="D257" s="88"/>
      <c r="E257" s="84"/>
      <c r="F257" s="85"/>
      <c r="G257" s="86"/>
    </row>
    <row r="258" spans="1:7" s="81" customFormat="1" ht="12" hidden="1" x14ac:dyDescent="0.2">
      <c r="A258" s="89"/>
      <c r="B258" s="82" t="s">
        <v>165</v>
      </c>
      <c r="C258" s="90">
        <v>1</v>
      </c>
      <c r="D258" s="88">
        <v>0</v>
      </c>
      <c r="E258" s="84" t="s">
        <v>46</v>
      </c>
      <c r="F258" s="85">
        <v>405.64</v>
      </c>
      <c r="G258" s="86">
        <f t="shared" si="14"/>
        <v>0</v>
      </c>
    </row>
    <row r="259" spans="1:7" s="81" customFormat="1" ht="12" hidden="1" x14ac:dyDescent="0.2">
      <c r="A259" s="89"/>
      <c r="B259" s="82"/>
      <c r="C259" s="90"/>
      <c r="D259" s="88"/>
      <c r="E259" s="84"/>
      <c r="F259" s="85"/>
      <c r="G259" s="86"/>
    </row>
    <row r="260" spans="1:7" s="81" customFormat="1" ht="12" hidden="1" x14ac:dyDescent="0.2">
      <c r="A260" s="89"/>
      <c r="B260" s="82"/>
      <c r="C260" s="90"/>
      <c r="D260" s="88"/>
      <c r="E260" s="84"/>
      <c r="F260" s="85"/>
      <c r="G260" s="86"/>
    </row>
    <row r="261" spans="1:7" s="81" customFormat="1" ht="12" hidden="1" x14ac:dyDescent="0.2">
      <c r="A261" s="89"/>
      <c r="B261" s="82"/>
      <c r="C261" s="90"/>
      <c r="D261" s="88"/>
      <c r="E261" s="84"/>
      <c r="F261" s="85"/>
      <c r="G261" s="86"/>
    </row>
    <row r="262" spans="1:7" s="81" customFormat="1" ht="12" hidden="1" x14ac:dyDescent="0.2">
      <c r="A262" s="89"/>
      <c r="B262" s="82" t="s">
        <v>166</v>
      </c>
      <c r="C262" s="90">
        <v>1</v>
      </c>
      <c r="D262" s="88">
        <v>0</v>
      </c>
      <c r="E262" s="84" t="s">
        <v>46</v>
      </c>
      <c r="F262" s="85">
        <v>489.13</v>
      </c>
      <c r="G262" s="86">
        <f t="shared" si="14"/>
        <v>0</v>
      </c>
    </row>
    <row r="263" spans="1:7" s="81" customFormat="1" ht="12" hidden="1" x14ac:dyDescent="0.2">
      <c r="A263" s="89"/>
      <c r="B263" s="82" t="s">
        <v>167</v>
      </c>
      <c r="C263" s="90">
        <v>1</v>
      </c>
      <c r="D263" s="88">
        <v>0</v>
      </c>
      <c r="E263" s="84" t="s">
        <v>46</v>
      </c>
      <c r="F263" s="85">
        <v>107.99</v>
      </c>
      <c r="G263" s="86">
        <f t="shared" si="14"/>
        <v>0</v>
      </c>
    </row>
    <row r="264" spans="1:7" s="81" customFormat="1" ht="12" hidden="1" x14ac:dyDescent="0.2">
      <c r="A264" s="89"/>
      <c r="B264" s="82" t="s">
        <v>168</v>
      </c>
      <c r="C264" s="90">
        <v>1</v>
      </c>
      <c r="D264" s="88">
        <v>0</v>
      </c>
      <c r="E264" s="84" t="s">
        <v>46</v>
      </c>
      <c r="F264" s="85">
        <v>49.57</v>
      </c>
      <c r="G264" s="86">
        <f>ROUND(C264*D264*F264,2)</f>
        <v>0</v>
      </c>
    </row>
    <row r="265" spans="1:7" s="81" customFormat="1" ht="12" hidden="1" x14ac:dyDescent="0.2">
      <c r="A265" s="89"/>
      <c r="B265" s="82"/>
      <c r="C265" s="90"/>
      <c r="D265" s="83"/>
      <c r="E265" s="84"/>
      <c r="F265" s="85"/>
      <c r="G265" s="86"/>
    </row>
    <row r="266" spans="1:7" s="81" customFormat="1" ht="12" hidden="1" x14ac:dyDescent="0.2">
      <c r="A266" s="89"/>
      <c r="B266" s="82"/>
      <c r="C266" s="90"/>
      <c r="D266" s="83"/>
      <c r="E266" s="84"/>
      <c r="F266" s="85"/>
      <c r="G266" s="86"/>
    </row>
    <row r="267" spans="1:7" s="81" customFormat="1" ht="12" hidden="1" x14ac:dyDescent="0.2">
      <c r="A267" s="89"/>
      <c r="B267" s="87" t="s">
        <v>127</v>
      </c>
      <c r="C267" s="90"/>
      <c r="D267" s="83"/>
      <c r="E267" s="84"/>
      <c r="F267" s="85"/>
      <c r="G267" s="86"/>
    </row>
    <row r="268" spans="1:7" s="81" customFormat="1" ht="24" hidden="1" x14ac:dyDescent="0.2">
      <c r="A268" s="89"/>
      <c r="B268" s="82" t="s">
        <v>169</v>
      </c>
      <c r="C268" s="88">
        <v>208</v>
      </c>
      <c r="D268" s="83">
        <v>510.84</v>
      </c>
      <c r="E268" s="84" t="s">
        <v>37</v>
      </c>
      <c r="F268" s="85">
        <v>0</v>
      </c>
      <c r="G268" s="134">
        <v>181199.88999999998</v>
      </c>
    </row>
    <row r="269" spans="1:7" s="81" customFormat="1" ht="24" hidden="1" x14ac:dyDescent="0.2">
      <c r="A269" s="89"/>
      <c r="B269" s="82" t="s">
        <v>170</v>
      </c>
      <c r="C269" s="88">
        <v>123</v>
      </c>
      <c r="D269" s="83">
        <v>340.56</v>
      </c>
      <c r="E269" s="84" t="s">
        <v>37</v>
      </c>
      <c r="F269" s="85">
        <v>0</v>
      </c>
      <c r="G269" s="135"/>
    </row>
    <row r="270" spans="1:7" s="81" customFormat="1" ht="24" hidden="1" x14ac:dyDescent="0.2">
      <c r="A270" s="89"/>
      <c r="B270" s="82" t="s">
        <v>171</v>
      </c>
      <c r="C270" s="88">
        <v>20</v>
      </c>
      <c r="D270" s="83">
        <v>510.84</v>
      </c>
      <c r="E270" s="84" t="s">
        <v>37</v>
      </c>
      <c r="F270" s="85">
        <v>0</v>
      </c>
      <c r="G270" s="135"/>
    </row>
    <row r="271" spans="1:7" s="81" customFormat="1" ht="24" hidden="1" x14ac:dyDescent="0.2">
      <c r="A271" s="89"/>
      <c r="B271" s="82" t="s">
        <v>172</v>
      </c>
      <c r="C271" s="88">
        <v>20</v>
      </c>
      <c r="D271" s="83">
        <v>340.56</v>
      </c>
      <c r="E271" s="84" t="s">
        <v>37</v>
      </c>
      <c r="F271" s="85">
        <v>0</v>
      </c>
      <c r="G271" s="135"/>
    </row>
    <row r="272" spans="1:7" s="81" customFormat="1" ht="36" hidden="1" customHeight="1" x14ac:dyDescent="0.2">
      <c r="A272" s="89"/>
      <c r="B272" s="82" t="s">
        <v>173</v>
      </c>
      <c r="C272" s="88">
        <v>1</v>
      </c>
      <c r="D272" s="83">
        <v>1096</v>
      </c>
      <c r="E272" s="84" t="s">
        <v>37</v>
      </c>
      <c r="F272" s="85">
        <v>0</v>
      </c>
      <c r="G272" s="135"/>
    </row>
    <row r="273" spans="1:7" s="81" customFormat="1" ht="24" hidden="1" x14ac:dyDescent="0.2">
      <c r="A273" s="89"/>
      <c r="B273" s="82" t="s">
        <v>174</v>
      </c>
      <c r="C273" s="88">
        <v>2</v>
      </c>
      <c r="D273" s="83">
        <v>11.52</v>
      </c>
      <c r="E273" s="84" t="s">
        <v>37</v>
      </c>
      <c r="F273" s="85">
        <v>0</v>
      </c>
      <c r="G273" s="135"/>
    </row>
    <row r="274" spans="1:7" s="81" customFormat="1" ht="12" hidden="1" x14ac:dyDescent="0.2">
      <c r="A274" s="89"/>
      <c r="B274" s="82" t="s">
        <v>175</v>
      </c>
      <c r="C274" s="88">
        <v>20</v>
      </c>
      <c r="D274" s="83">
        <v>40.799999999999997</v>
      </c>
      <c r="E274" s="84" t="s">
        <v>37</v>
      </c>
      <c r="F274" s="85">
        <v>0</v>
      </c>
      <c r="G274" s="136"/>
    </row>
    <row r="275" spans="1:7" s="81" customFormat="1" ht="12" hidden="1" x14ac:dyDescent="0.2">
      <c r="A275" s="89"/>
      <c r="B275" s="82" t="s">
        <v>176</v>
      </c>
      <c r="C275" s="88">
        <v>1</v>
      </c>
      <c r="D275" s="83">
        <v>152.32</v>
      </c>
      <c r="E275" s="84" t="s">
        <v>37</v>
      </c>
      <c r="F275" s="85">
        <v>0</v>
      </c>
      <c r="G275" s="86"/>
    </row>
    <row r="276" spans="1:7" s="81" customFormat="1" ht="12" hidden="1" customHeight="1" x14ac:dyDescent="0.2">
      <c r="A276" s="89"/>
      <c r="B276" s="82"/>
      <c r="C276" s="90"/>
      <c r="D276" s="83"/>
      <c r="E276" s="84"/>
      <c r="F276" s="85"/>
      <c r="G276" s="86"/>
    </row>
    <row r="277" spans="1:7" s="81" customFormat="1" ht="12" hidden="1" x14ac:dyDescent="0.2">
      <c r="A277" s="89"/>
      <c r="B277" s="82"/>
      <c r="C277" s="90"/>
      <c r="D277" s="83"/>
      <c r="E277" s="84"/>
      <c r="F277" s="85"/>
      <c r="G277" s="86"/>
    </row>
    <row r="278" spans="1:7" s="81" customFormat="1" ht="12" hidden="1" x14ac:dyDescent="0.2">
      <c r="A278" s="89"/>
      <c r="B278" s="87" t="s">
        <v>201</v>
      </c>
      <c r="C278" s="90"/>
      <c r="D278" s="83"/>
      <c r="E278" s="84"/>
      <c r="F278" s="85"/>
      <c r="G278" s="86"/>
    </row>
    <row r="279" spans="1:7" s="81" customFormat="1" ht="12" hidden="1" x14ac:dyDescent="0.2">
      <c r="A279" s="89"/>
      <c r="B279" s="82" t="s">
        <v>177</v>
      </c>
      <c r="C279" s="88">
        <v>24</v>
      </c>
      <c r="D279" s="92">
        <v>638.1</v>
      </c>
      <c r="E279" s="84" t="s">
        <v>37</v>
      </c>
      <c r="F279" s="85">
        <v>5.38</v>
      </c>
      <c r="G279" s="86">
        <f t="shared" ref="G279:G305" si="15">ROUND(C279*D279*F279,2)</f>
        <v>82391.47</v>
      </c>
    </row>
    <row r="280" spans="1:7" s="81" customFormat="1" ht="12" hidden="1" x14ac:dyDescent="0.2">
      <c r="A280" s="89"/>
      <c r="B280" s="82" t="s">
        <v>178</v>
      </c>
      <c r="C280" s="88">
        <v>11</v>
      </c>
      <c r="D280" s="92">
        <v>12.762</v>
      </c>
      <c r="E280" s="84" t="s">
        <v>37</v>
      </c>
      <c r="F280" s="85">
        <v>21.5</v>
      </c>
      <c r="G280" s="86">
        <f t="shared" si="15"/>
        <v>3018.21</v>
      </c>
    </row>
    <row r="281" spans="1:7" s="81" customFormat="1" ht="12" hidden="1" x14ac:dyDescent="0.2">
      <c r="A281" s="89"/>
      <c r="B281" s="82"/>
      <c r="C281" s="88"/>
      <c r="D281" s="92">
        <v>0</v>
      </c>
      <c r="E281" s="84"/>
      <c r="F281" s="85"/>
      <c r="G281" s="86">
        <f t="shared" si="15"/>
        <v>0</v>
      </c>
    </row>
    <row r="282" spans="1:7" s="81" customFormat="1" ht="24" hidden="1" x14ac:dyDescent="0.2">
      <c r="A282" s="89"/>
      <c r="B282" s="82" t="s">
        <v>179</v>
      </c>
      <c r="C282" s="88">
        <v>7</v>
      </c>
      <c r="D282" s="92">
        <v>12.762</v>
      </c>
      <c r="E282" s="84" t="s">
        <v>37</v>
      </c>
      <c r="F282" s="85">
        <v>3.32</v>
      </c>
      <c r="G282" s="86">
        <f t="shared" si="15"/>
        <v>296.58999999999997</v>
      </c>
    </row>
    <row r="283" spans="1:7" s="81" customFormat="1" ht="12" hidden="1" x14ac:dyDescent="0.2">
      <c r="A283" s="89"/>
      <c r="B283" s="82"/>
      <c r="C283" s="88"/>
      <c r="D283" s="92">
        <v>0.306288</v>
      </c>
      <c r="E283" s="84"/>
      <c r="F283" s="85"/>
      <c r="G283" s="86">
        <f t="shared" si="15"/>
        <v>0</v>
      </c>
    </row>
    <row r="284" spans="1:7" s="81" customFormat="1" ht="12" hidden="1" x14ac:dyDescent="0.2">
      <c r="A284" s="89"/>
      <c r="B284" s="82" t="s">
        <v>180</v>
      </c>
      <c r="C284" s="88">
        <v>4</v>
      </c>
      <c r="D284" s="92">
        <v>271</v>
      </c>
      <c r="E284" s="84" t="s">
        <v>37</v>
      </c>
      <c r="F284" s="85">
        <v>5.33</v>
      </c>
      <c r="G284" s="86">
        <f t="shared" si="15"/>
        <v>5777.72</v>
      </c>
    </row>
    <row r="285" spans="1:7" s="81" customFormat="1" ht="12" hidden="1" x14ac:dyDescent="0.2">
      <c r="A285" s="89"/>
      <c r="B285" s="82" t="s">
        <v>181</v>
      </c>
      <c r="C285" s="88">
        <v>2</v>
      </c>
      <c r="D285" s="92">
        <v>12.762</v>
      </c>
      <c r="E285" s="84" t="s">
        <v>37</v>
      </c>
      <c r="F285" s="85">
        <v>37.159999999999997</v>
      </c>
      <c r="G285" s="86">
        <f t="shared" si="15"/>
        <v>948.47</v>
      </c>
    </row>
    <row r="286" spans="1:7" s="81" customFormat="1" ht="12" hidden="1" x14ac:dyDescent="0.2">
      <c r="A286" s="89"/>
      <c r="B286" s="82" t="s">
        <v>182</v>
      </c>
      <c r="C286" s="88">
        <v>24</v>
      </c>
      <c r="D286" s="92">
        <v>208.68</v>
      </c>
      <c r="E286" s="84" t="s">
        <v>37</v>
      </c>
      <c r="F286" s="85">
        <v>7.23</v>
      </c>
      <c r="G286" s="86">
        <f t="shared" si="15"/>
        <v>36210.15</v>
      </c>
    </row>
    <row r="287" spans="1:7" s="81" customFormat="1" ht="12" hidden="1" x14ac:dyDescent="0.2">
      <c r="A287" s="89"/>
      <c r="B287" s="82" t="s">
        <v>183</v>
      </c>
      <c r="C287" s="88">
        <v>81</v>
      </c>
      <c r="D287" s="92">
        <v>208.68</v>
      </c>
      <c r="E287" s="84" t="s">
        <v>37</v>
      </c>
      <c r="F287" s="85">
        <v>1.3378121025259242</v>
      </c>
      <c r="G287" s="86">
        <f t="shared" si="15"/>
        <v>22613.14</v>
      </c>
    </row>
    <row r="288" spans="1:7" s="81" customFormat="1" ht="12" hidden="1" x14ac:dyDescent="0.2">
      <c r="A288" s="89"/>
      <c r="B288" s="82" t="s">
        <v>184</v>
      </c>
      <c r="C288" s="88">
        <v>22</v>
      </c>
      <c r="D288" s="92">
        <v>1276.2</v>
      </c>
      <c r="E288" s="84" t="s">
        <v>37</v>
      </c>
      <c r="F288" s="85">
        <v>0.67</v>
      </c>
      <c r="G288" s="86">
        <f t="shared" si="15"/>
        <v>18811.189999999999</v>
      </c>
    </row>
    <row r="289" spans="1:7" s="81" customFormat="1" ht="12" hidden="1" x14ac:dyDescent="0.2">
      <c r="A289" s="89"/>
      <c r="B289" s="82" t="s">
        <v>185</v>
      </c>
      <c r="C289" s="88">
        <v>105</v>
      </c>
      <c r="D289" s="92">
        <v>8</v>
      </c>
      <c r="E289" s="84" t="s">
        <v>46</v>
      </c>
      <c r="F289" s="85">
        <v>25.669999999999998</v>
      </c>
      <c r="G289" s="86">
        <f t="shared" si="15"/>
        <v>21562.799999999999</v>
      </c>
    </row>
    <row r="290" spans="1:7" s="81" customFormat="1" ht="12" hidden="1" x14ac:dyDescent="0.2">
      <c r="A290" s="89"/>
      <c r="B290" s="82"/>
      <c r="C290" s="83"/>
      <c r="D290" s="92">
        <v>14.8</v>
      </c>
      <c r="E290" s="84"/>
      <c r="F290" s="85"/>
      <c r="G290" s="86">
        <f t="shared" si="15"/>
        <v>0</v>
      </c>
    </row>
    <row r="291" spans="1:7" s="81" customFormat="1" ht="12" hidden="1" x14ac:dyDescent="0.2">
      <c r="A291" s="89"/>
      <c r="B291" s="87" t="s">
        <v>186</v>
      </c>
      <c r="C291" s="83">
        <v>0</v>
      </c>
      <c r="D291" s="92">
        <v>0</v>
      </c>
      <c r="E291" s="84" t="s">
        <v>187</v>
      </c>
      <c r="F291" s="85">
        <v>0</v>
      </c>
      <c r="G291" s="86">
        <f t="shared" si="15"/>
        <v>0</v>
      </c>
    </row>
    <row r="292" spans="1:7" s="81" customFormat="1" ht="12" hidden="1" x14ac:dyDescent="0.2">
      <c r="A292" s="89"/>
      <c r="B292" s="87" t="s">
        <v>188</v>
      </c>
      <c r="C292" s="83">
        <v>0</v>
      </c>
      <c r="D292" s="92">
        <v>0</v>
      </c>
      <c r="E292" s="84"/>
      <c r="F292" s="85">
        <v>0</v>
      </c>
      <c r="G292" s="86">
        <f t="shared" si="15"/>
        <v>0</v>
      </c>
    </row>
    <row r="293" spans="1:7" s="81" customFormat="1" ht="12" hidden="1" x14ac:dyDescent="0.2">
      <c r="A293" s="89"/>
      <c r="B293" s="82" t="s">
        <v>189</v>
      </c>
      <c r="C293" s="88">
        <v>44</v>
      </c>
      <c r="D293" s="92">
        <v>1276.2</v>
      </c>
      <c r="E293" s="84" t="s">
        <v>37</v>
      </c>
      <c r="F293" s="85">
        <v>0.7</v>
      </c>
      <c r="G293" s="86">
        <f t="shared" si="15"/>
        <v>39306.959999999999</v>
      </c>
    </row>
    <row r="294" spans="1:7" s="81" customFormat="1" ht="12" hidden="1" x14ac:dyDescent="0.2">
      <c r="A294" s="89"/>
      <c r="B294" s="82" t="s">
        <v>180</v>
      </c>
      <c r="C294" s="88">
        <v>2</v>
      </c>
      <c r="D294" s="92">
        <v>271</v>
      </c>
      <c r="E294" s="84" t="s">
        <v>37</v>
      </c>
      <c r="F294" s="85">
        <v>19.39</v>
      </c>
      <c r="G294" s="86">
        <f t="shared" si="15"/>
        <v>10509.38</v>
      </c>
    </row>
    <row r="295" spans="1:7" s="81" customFormat="1" ht="12" hidden="1" x14ac:dyDescent="0.2">
      <c r="A295" s="89"/>
      <c r="B295" s="82" t="s">
        <v>190</v>
      </c>
      <c r="C295" s="88">
        <v>38</v>
      </c>
      <c r="D295" s="92">
        <v>4176</v>
      </c>
      <c r="E295" s="84" t="s">
        <v>37</v>
      </c>
      <c r="F295" s="85">
        <v>0.68</v>
      </c>
      <c r="G295" s="86">
        <f t="shared" si="15"/>
        <v>107907.84</v>
      </c>
    </row>
    <row r="296" spans="1:7" s="81" customFormat="1" ht="24" hidden="1" x14ac:dyDescent="0.2">
      <c r="A296" s="89"/>
      <c r="B296" s="82" t="s">
        <v>191</v>
      </c>
      <c r="C296" s="88">
        <v>2</v>
      </c>
      <c r="D296" s="92">
        <v>4176</v>
      </c>
      <c r="E296" s="84" t="s">
        <v>37</v>
      </c>
      <c r="F296" s="85">
        <v>6.19</v>
      </c>
      <c r="G296" s="86">
        <f t="shared" si="15"/>
        <v>51698.879999999997</v>
      </c>
    </row>
    <row r="297" spans="1:7" s="81" customFormat="1" ht="12" hidden="1" x14ac:dyDescent="0.2">
      <c r="A297" s="89"/>
      <c r="B297" s="82" t="s">
        <v>192</v>
      </c>
      <c r="C297" s="88">
        <v>2</v>
      </c>
      <c r="D297" s="92">
        <v>4176</v>
      </c>
      <c r="E297" s="84" t="s">
        <v>37</v>
      </c>
      <c r="F297" s="85">
        <v>1.06</v>
      </c>
      <c r="G297" s="86">
        <f t="shared" si="15"/>
        <v>8853.1200000000008</v>
      </c>
    </row>
    <row r="298" spans="1:7" s="94" customFormat="1" ht="12" hidden="1" x14ac:dyDescent="0.2">
      <c r="A298" s="93"/>
      <c r="B298" s="82" t="s">
        <v>193</v>
      </c>
      <c r="C298" s="88">
        <v>2</v>
      </c>
      <c r="D298" s="92">
        <v>4176</v>
      </c>
      <c r="E298" s="84" t="s">
        <v>37</v>
      </c>
      <c r="F298" s="85">
        <v>0.91</v>
      </c>
      <c r="G298" s="86">
        <f t="shared" si="15"/>
        <v>7600.32</v>
      </c>
    </row>
    <row r="299" spans="1:7" s="81" customFormat="1" ht="12" hidden="1" x14ac:dyDescent="0.2">
      <c r="A299" s="89"/>
      <c r="B299" s="82" t="s">
        <v>183</v>
      </c>
      <c r="C299" s="88">
        <v>103</v>
      </c>
      <c r="D299" s="92">
        <v>208.68</v>
      </c>
      <c r="E299" s="84" t="s">
        <v>37</v>
      </c>
      <c r="F299" s="85">
        <v>1.34</v>
      </c>
      <c r="G299" s="86">
        <f>ROUND(C299*D299*F299,2)</f>
        <v>28802.01</v>
      </c>
    </row>
    <row r="300" spans="1:7" s="81" customFormat="1" ht="12" hidden="1" x14ac:dyDescent="0.2">
      <c r="A300" s="89"/>
      <c r="B300" s="82"/>
      <c r="C300" s="88"/>
      <c r="D300" s="92"/>
      <c r="E300" s="84"/>
      <c r="F300" s="85"/>
      <c r="G300" s="86"/>
    </row>
    <row r="301" spans="1:7" s="81" customFormat="1" ht="12" hidden="1" x14ac:dyDescent="0.2">
      <c r="A301" s="89"/>
      <c r="B301" s="82" t="s">
        <v>185</v>
      </c>
      <c r="C301" s="88">
        <v>103</v>
      </c>
      <c r="D301" s="88">
        <v>8</v>
      </c>
      <c r="E301" s="84" t="s">
        <v>46</v>
      </c>
      <c r="F301" s="85">
        <v>25.669999999999998</v>
      </c>
      <c r="G301" s="86">
        <f t="shared" si="15"/>
        <v>21152.080000000002</v>
      </c>
    </row>
    <row r="302" spans="1:7" s="81" customFormat="1" ht="12" hidden="1" x14ac:dyDescent="0.2">
      <c r="A302" s="89"/>
      <c r="B302" s="82"/>
      <c r="C302" s="83"/>
      <c r="D302" s="88"/>
      <c r="E302" s="84"/>
      <c r="F302" s="85"/>
      <c r="G302" s="86"/>
    </row>
    <row r="303" spans="1:7" s="81" customFormat="1" ht="12" hidden="1" x14ac:dyDescent="0.2">
      <c r="A303" s="89"/>
      <c r="B303" s="87" t="s">
        <v>194</v>
      </c>
      <c r="C303" s="90"/>
      <c r="D303" s="88"/>
      <c r="E303" s="84"/>
      <c r="F303" s="85"/>
      <c r="G303" s="86"/>
    </row>
    <row r="304" spans="1:7" s="81" customFormat="1" ht="12" hidden="1" x14ac:dyDescent="0.2">
      <c r="A304" s="89"/>
      <c r="B304" s="82" t="s">
        <v>195</v>
      </c>
      <c r="C304" s="90">
        <v>1</v>
      </c>
      <c r="D304" s="88">
        <v>5</v>
      </c>
      <c r="E304" s="84" t="s">
        <v>46</v>
      </c>
      <c r="F304" s="85">
        <v>629.66999999999996</v>
      </c>
      <c r="G304" s="86">
        <f t="shared" si="15"/>
        <v>3148.35</v>
      </c>
    </row>
    <row r="305" spans="1:7" s="81" customFormat="1" ht="12" hidden="1" x14ac:dyDescent="0.2">
      <c r="A305" s="89"/>
      <c r="B305" s="82" t="s">
        <v>51</v>
      </c>
      <c r="C305" s="90">
        <v>1</v>
      </c>
      <c r="D305" s="88">
        <v>0</v>
      </c>
      <c r="E305" s="84" t="s">
        <v>46</v>
      </c>
      <c r="F305" s="85">
        <v>72.349999999999994</v>
      </c>
      <c r="G305" s="86">
        <f t="shared" si="15"/>
        <v>0</v>
      </c>
    </row>
    <row r="306" spans="1:7" s="81" customFormat="1" ht="12" hidden="1" x14ac:dyDescent="0.2">
      <c r="A306" s="89"/>
      <c r="B306" s="82" t="s">
        <v>196</v>
      </c>
      <c r="C306" s="90">
        <v>1</v>
      </c>
      <c r="D306" s="92">
        <v>0.3</v>
      </c>
      <c r="E306" s="84" t="s">
        <v>77</v>
      </c>
      <c r="F306" s="85">
        <v>560.6</v>
      </c>
      <c r="G306" s="86">
        <f>ROUND(C306*D306*F306,2)</f>
        <v>168.18</v>
      </c>
    </row>
    <row r="307" spans="1:7" s="81" customFormat="1" ht="12" hidden="1" x14ac:dyDescent="0.2">
      <c r="A307" s="89"/>
      <c r="B307" s="87" t="s">
        <v>85</v>
      </c>
      <c r="C307" s="90"/>
      <c r="D307" s="83"/>
      <c r="E307" s="84"/>
      <c r="F307" s="85"/>
      <c r="G307" s="86"/>
    </row>
    <row r="308" spans="1:7" s="81" customFormat="1" ht="12" hidden="1" x14ac:dyDescent="0.2">
      <c r="A308" s="89"/>
      <c r="B308" s="82" t="s">
        <v>120</v>
      </c>
      <c r="C308" s="90">
        <v>1</v>
      </c>
      <c r="D308" s="88">
        <v>84</v>
      </c>
      <c r="E308" s="84" t="s">
        <v>241</v>
      </c>
      <c r="F308" s="85">
        <v>527.25761904761907</v>
      </c>
      <c r="G308" s="86">
        <f>ROUND(C308*D308*F308,2)</f>
        <v>44289.64</v>
      </c>
    </row>
    <row r="309" spans="1:7" s="81" customFormat="1" ht="12" hidden="1" x14ac:dyDescent="0.2">
      <c r="A309" s="89"/>
      <c r="B309" s="82" t="s">
        <v>242</v>
      </c>
      <c r="C309" s="90">
        <v>1</v>
      </c>
      <c r="D309" s="92">
        <v>30.800000000000004</v>
      </c>
      <c r="E309" s="84" t="s">
        <v>37</v>
      </c>
      <c r="F309" s="85">
        <v>459.69772727272721</v>
      </c>
      <c r="G309" s="86">
        <f>ROUND(C309*D309*F309,2)</f>
        <v>14158.69</v>
      </c>
    </row>
    <row r="310" spans="1:7" s="81" customFormat="1" ht="12" hidden="1" x14ac:dyDescent="0.2">
      <c r="A310" s="89"/>
      <c r="B310" s="82" t="s">
        <v>243</v>
      </c>
      <c r="C310" s="90">
        <v>1</v>
      </c>
      <c r="D310" s="92">
        <v>1</v>
      </c>
      <c r="E310" s="84" t="s">
        <v>46</v>
      </c>
      <c r="F310" s="85">
        <v>6028.01</v>
      </c>
      <c r="G310" s="86">
        <f>ROUND(C310*D310*F310,2)</f>
        <v>6028.01</v>
      </c>
    </row>
    <row r="311" spans="1:7" s="81" customFormat="1" ht="24" hidden="1" x14ac:dyDescent="0.2">
      <c r="A311" s="89"/>
      <c r="B311" s="82" t="s">
        <v>244</v>
      </c>
      <c r="C311" s="90">
        <v>1</v>
      </c>
      <c r="D311" s="88">
        <v>24</v>
      </c>
      <c r="E311" s="84" t="s">
        <v>241</v>
      </c>
      <c r="F311" s="85">
        <v>2211.8566666666666</v>
      </c>
      <c r="G311" s="86">
        <f>ROUND(C311*D311*F311,2)</f>
        <v>53084.56</v>
      </c>
    </row>
    <row r="312" spans="1:7" s="81" customFormat="1" ht="24" hidden="1" x14ac:dyDescent="0.2">
      <c r="A312" s="89"/>
      <c r="B312" s="82" t="s">
        <v>86</v>
      </c>
      <c r="C312" s="90">
        <v>1</v>
      </c>
      <c r="D312" s="95">
        <v>3</v>
      </c>
      <c r="E312" s="84" t="s">
        <v>46</v>
      </c>
      <c r="F312" s="85">
        <f>G312/D312</f>
        <v>18878.490000000002</v>
      </c>
      <c r="G312" s="86">
        <v>56635.47</v>
      </c>
    </row>
    <row r="313" spans="1:7" s="81" customFormat="1" ht="12" hidden="1" x14ac:dyDescent="0.2">
      <c r="A313" s="89"/>
      <c r="B313" s="87" t="s">
        <v>87</v>
      </c>
      <c r="C313" s="90"/>
      <c r="D313" s="83"/>
      <c r="E313" s="84"/>
      <c r="F313" s="85"/>
      <c r="G313" s="86"/>
    </row>
    <row r="314" spans="1:7" s="81" customFormat="1" ht="12" hidden="1" x14ac:dyDescent="0.2">
      <c r="A314" s="89"/>
      <c r="B314" s="82" t="s">
        <v>36</v>
      </c>
      <c r="C314" s="90">
        <v>1</v>
      </c>
      <c r="D314" s="88">
        <v>70</v>
      </c>
      <c r="E314" s="84" t="s">
        <v>37</v>
      </c>
      <c r="F314" s="85">
        <f>G314/D314</f>
        <v>130.42957142857142</v>
      </c>
      <c r="G314" s="86">
        <v>9130.07</v>
      </c>
    </row>
    <row r="315" spans="1:7" s="81" customFormat="1" ht="12" hidden="1" x14ac:dyDescent="0.2">
      <c r="A315" s="89"/>
      <c r="B315" s="82" t="s">
        <v>114</v>
      </c>
      <c r="C315" s="90">
        <v>1</v>
      </c>
      <c r="D315" s="88">
        <v>8</v>
      </c>
      <c r="E315" s="84" t="s">
        <v>46</v>
      </c>
      <c r="F315" s="85">
        <f>G315/D315</f>
        <v>677.26</v>
      </c>
      <c r="G315" s="86">
        <v>5418.08</v>
      </c>
    </row>
    <row r="316" spans="1:7" s="81" customFormat="1" ht="12" hidden="1" x14ac:dyDescent="0.2">
      <c r="A316" s="89"/>
      <c r="B316" s="82" t="s">
        <v>115</v>
      </c>
      <c r="C316" s="90">
        <v>1</v>
      </c>
      <c r="D316" s="88">
        <v>5</v>
      </c>
      <c r="E316" s="84" t="s">
        <v>46</v>
      </c>
      <c r="F316" s="85">
        <f>G316/D316</f>
        <v>209.536</v>
      </c>
      <c r="G316" s="86">
        <v>1047.68</v>
      </c>
    </row>
    <row r="317" spans="1:7" s="81" customFormat="1" ht="12" hidden="1" x14ac:dyDescent="0.2">
      <c r="A317" s="89"/>
      <c r="B317" s="82" t="s">
        <v>116</v>
      </c>
      <c r="C317" s="90">
        <v>1</v>
      </c>
      <c r="D317" s="88">
        <v>1</v>
      </c>
      <c r="E317" s="84" t="s">
        <v>46</v>
      </c>
      <c r="F317" s="85">
        <f>G317</f>
        <v>7286.98</v>
      </c>
      <c r="G317" s="86">
        <v>7286.98</v>
      </c>
    </row>
    <row r="318" spans="1:7" s="81" customFormat="1" ht="12" hidden="1" x14ac:dyDescent="0.2">
      <c r="A318" s="89"/>
      <c r="B318" s="82" t="s">
        <v>120</v>
      </c>
      <c r="C318" s="90">
        <v>1</v>
      </c>
      <c r="D318" s="88">
        <v>20</v>
      </c>
      <c r="E318" s="84" t="s">
        <v>121</v>
      </c>
      <c r="F318" s="85">
        <f>G318/D318</f>
        <v>904.40942759999996</v>
      </c>
      <c r="G318" s="86">
        <v>18088.188552</v>
      </c>
    </row>
    <row r="319" spans="1:7" s="81" customFormat="1" ht="12" hidden="1" x14ac:dyDescent="0.2">
      <c r="A319" s="89"/>
      <c r="B319" s="82" t="s">
        <v>117</v>
      </c>
      <c r="C319" s="90">
        <v>1</v>
      </c>
      <c r="D319" s="88">
        <v>1</v>
      </c>
      <c r="E319" s="84" t="s">
        <v>46</v>
      </c>
      <c r="F319" s="85">
        <f>G319</f>
        <v>174.74940000000001</v>
      </c>
      <c r="G319" s="86">
        <v>174.74940000000001</v>
      </c>
    </row>
    <row r="320" spans="1:7" s="81" customFormat="1" ht="12" hidden="1" x14ac:dyDescent="0.2">
      <c r="A320" s="89"/>
      <c r="B320" s="82" t="s">
        <v>122</v>
      </c>
      <c r="C320" s="90">
        <v>1</v>
      </c>
      <c r="D320" s="88">
        <v>4</v>
      </c>
      <c r="E320" s="84" t="s">
        <v>46</v>
      </c>
      <c r="F320" s="85">
        <f>G320/D320</f>
        <v>1320.2605500000002</v>
      </c>
      <c r="G320" s="86">
        <v>5281.0422000000008</v>
      </c>
    </row>
    <row r="321" spans="1:7" s="81" customFormat="1" ht="12" hidden="1" x14ac:dyDescent="0.2">
      <c r="A321" s="89"/>
      <c r="B321" s="82" t="s">
        <v>88</v>
      </c>
      <c r="C321" s="90">
        <v>1</v>
      </c>
      <c r="D321" s="92">
        <v>7.4</v>
      </c>
      <c r="E321" s="84" t="s">
        <v>74</v>
      </c>
      <c r="F321" s="85">
        <f>G321/D321</f>
        <v>3314.5360448607494</v>
      </c>
      <c r="G321" s="86">
        <v>24527.566731969546</v>
      </c>
    </row>
    <row r="322" spans="1:7" s="81" customFormat="1" ht="12" hidden="1" x14ac:dyDescent="0.2">
      <c r="A322" s="89"/>
      <c r="B322" s="87" t="s">
        <v>197</v>
      </c>
      <c r="C322" s="90"/>
      <c r="D322" s="88"/>
      <c r="E322" s="84"/>
      <c r="F322" s="85"/>
      <c r="G322" s="86"/>
    </row>
    <row r="323" spans="1:7" s="81" customFormat="1" ht="24" hidden="1" x14ac:dyDescent="0.2">
      <c r="A323" s="89"/>
      <c r="B323" s="82" t="s">
        <v>198</v>
      </c>
      <c r="C323" s="78">
        <v>10</v>
      </c>
      <c r="D323" s="90">
        <v>5940.98</v>
      </c>
      <c r="E323" s="78" t="s">
        <v>81</v>
      </c>
      <c r="F323" s="41">
        <v>1.35</v>
      </c>
      <c r="G323" s="86">
        <f>D323*F323*C323</f>
        <v>80203.23000000001</v>
      </c>
    </row>
    <row r="324" spans="1:7" s="81" customFormat="1" ht="12" hidden="1" x14ac:dyDescent="0.2">
      <c r="A324" s="89"/>
      <c r="B324" s="87" t="s">
        <v>199</v>
      </c>
      <c r="C324" s="78"/>
      <c r="D324" s="90"/>
      <c r="E324" s="90"/>
      <c r="F324" s="41"/>
      <c r="G324" s="96"/>
    </row>
    <row r="325" spans="1:7" s="81" customFormat="1" ht="24" hidden="1" x14ac:dyDescent="0.2">
      <c r="A325" s="89"/>
      <c r="B325" s="82" t="s">
        <v>200</v>
      </c>
      <c r="C325" s="78">
        <v>10</v>
      </c>
      <c r="D325" s="90">
        <f>D323</f>
        <v>5940.98</v>
      </c>
      <c r="E325" s="78" t="s">
        <v>81</v>
      </c>
      <c r="F325" s="41">
        <v>2.91</v>
      </c>
      <c r="G325" s="86">
        <f>D325*F325*C325</f>
        <v>172882.51799999998</v>
      </c>
    </row>
    <row r="326" spans="1:7" s="2" customFormat="1" ht="12" x14ac:dyDescent="0.2">
      <c r="A326" s="24"/>
      <c r="B326" s="97"/>
      <c r="C326" s="40"/>
      <c r="D326" s="40"/>
      <c r="E326" s="98" t="s">
        <v>89</v>
      </c>
      <c r="G326" s="99">
        <f>SUM(G25:G141)</f>
        <v>272456.59119290335</v>
      </c>
    </row>
    <row r="327" spans="1:7" s="2" customFormat="1" ht="12" x14ac:dyDescent="0.2">
      <c r="A327" s="24"/>
      <c r="B327" s="100"/>
      <c r="C327" s="101"/>
      <c r="D327" s="101"/>
      <c r="E327" s="101"/>
      <c r="F327" s="102"/>
      <c r="G327" s="103"/>
    </row>
    <row r="328" spans="1:7" s="2" customFormat="1" x14ac:dyDescent="0.2">
      <c r="A328" s="24"/>
      <c r="B328" s="100"/>
      <c r="C328" s="101"/>
      <c r="D328" s="101"/>
      <c r="E328" s="101"/>
      <c r="F328" s="102"/>
      <c r="G328" s="104" t="s">
        <v>90</v>
      </c>
    </row>
    <row r="329" spans="1:7" s="2" customFormat="1" ht="12" hidden="1" x14ac:dyDescent="0.2">
      <c r="A329" s="24"/>
      <c r="B329" s="100"/>
      <c r="C329" s="101"/>
      <c r="D329" s="101"/>
      <c r="E329" s="101"/>
      <c r="F329" s="102"/>
      <c r="G329" s="103"/>
    </row>
    <row r="330" spans="1:7" s="2" customFormat="1" ht="12" hidden="1" x14ac:dyDescent="0.2">
      <c r="A330" s="24"/>
      <c r="B330" s="100"/>
      <c r="C330" s="101"/>
      <c r="D330" s="101"/>
      <c r="E330" s="101"/>
      <c r="F330" s="102"/>
      <c r="G330" s="103"/>
    </row>
    <row r="331" spans="1:7" s="23" customFormat="1" hidden="1" x14ac:dyDescent="0.2">
      <c r="A331" s="105" t="s">
        <v>91</v>
      </c>
      <c r="C331" s="106"/>
      <c r="D331" s="106"/>
      <c r="E331" s="106"/>
      <c r="F331" s="107"/>
      <c r="G331" s="108"/>
    </row>
    <row r="332" spans="1:7" s="23" customFormat="1" hidden="1" x14ac:dyDescent="0.2">
      <c r="A332" s="105"/>
      <c r="B332" s="109" t="s">
        <v>92</v>
      </c>
      <c r="C332" s="110"/>
      <c r="D332" s="2"/>
      <c r="E332" s="2"/>
      <c r="F332" s="3"/>
      <c r="G332" s="4"/>
    </row>
    <row r="333" spans="1:7" s="23" customFormat="1" hidden="1" x14ac:dyDescent="0.2">
      <c r="B333" s="111" t="s">
        <v>93</v>
      </c>
      <c r="C333" s="2"/>
      <c r="D333" s="2"/>
      <c r="E333" s="2"/>
      <c r="F333" s="3"/>
      <c r="G333" s="4"/>
    </row>
    <row r="334" spans="1:7" s="23" customFormat="1" hidden="1" x14ac:dyDescent="0.2">
      <c r="A334" s="105" t="s">
        <v>94</v>
      </c>
      <c r="C334" s="2"/>
      <c r="D334" s="2"/>
      <c r="E334" s="2"/>
      <c r="F334" s="3"/>
      <c r="G334" s="4"/>
    </row>
    <row r="335" spans="1:7" s="23" customFormat="1" hidden="1" x14ac:dyDescent="0.2">
      <c r="A335" s="105" t="s">
        <v>95</v>
      </c>
      <c r="C335" s="2"/>
      <c r="D335" s="2"/>
      <c r="E335" s="2"/>
      <c r="F335" s="3"/>
      <c r="G335" s="4"/>
    </row>
    <row r="336" spans="1:7" s="23" customFormat="1" hidden="1" x14ac:dyDescent="0.2">
      <c r="A336" s="105" t="s">
        <v>96</v>
      </c>
      <c r="C336" s="2"/>
      <c r="D336" s="2"/>
      <c r="E336" s="2"/>
      <c r="F336" s="3"/>
      <c r="G336" s="4"/>
    </row>
    <row r="337" spans="1:7" s="23" customFormat="1" hidden="1" x14ac:dyDescent="0.2">
      <c r="B337" s="2"/>
      <c r="C337" s="2"/>
      <c r="D337" s="2"/>
      <c r="E337" s="2"/>
      <c r="F337" s="3"/>
      <c r="G337" s="4"/>
    </row>
    <row r="338" spans="1:7" s="23" customFormat="1" hidden="1" x14ac:dyDescent="0.2">
      <c r="B338" s="105" t="s">
        <v>97</v>
      </c>
      <c r="C338" s="2"/>
      <c r="D338" s="2"/>
      <c r="E338" s="2"/>
      <c r="F338" s="3"/>
      <c r="G338" s="4"/>
    </row>
    <row r="339" spans="1:7" s="23" customFormat="1" hidden="1" x14ac:dyDescent="0.2">
      <c r="B339" s="2"/>
      <c r="C339" s="2"/>
      <c r="D339" s="2"/>
      <c r="E339" s="2"/>
      <c r="F339" s="3"/>
      <c r="G339" s="4"/>
    </row>
    <row r="340" spans="1:7" s="23" customFormat="1" hidden="1" x14ac:dyDescent="0.2">
      <c r="B340" s="112" t="s">
        <v>98</v>
      </c>
      <c r="C340" s="113" t="s">
        <v>99</v>
      </c>
      <c r="D340" s="114"/>
      <c r="E340" s="115"/>
      <c r="F340" s="116"/>
      <c r="G340" s="13"/>
    </row>
    <row r="341" spans="1:7" s="23" customFormat="1" hidden="1" x14ac:dyDescent="0.2">
      <c r="C341" s="111" t="s">
        <v>100</v>
      </c>
      <c r="E341" s="137" t="s">
        <v>101</v>
      </c>
      <c r="F341" s="137"/>
      <c r="G341" s="13"/>
    </row>
    <row r="342" spans="1:7" s="23" customFormat="1" hidden="1" x14ac:dyDescent="0.2">
      <c r="B342" s="2"/>
      <c r="C342" s="2"/>
      <c r="D342" s="2"/>
      <c r="E342" s="2"/>
      <c r="F342" s="3"/>
      <c r="G342" s="4"/>
    </row>
    <row r="343" spans="1:7" s="23" customFormat="1" hidden="1" x14ac:dyDescent="0.2">
      <c r="B343" s="117" t="s">
        <v>102</v>
      </c>
      <c r="C343" s="127" t="s">
        <v>103</v>
      </c>
      <c r="D343" s="127"/>
      <c r="E343" s="115"/>
      <c r="F343" s="116"/>
      <c r="G343" s="4"/>
    </row>
    <row r="344" spans="1:7" s="23" customFormat="1" hidden="1" x14ac:dyDescent="0.2">
      <c r="C344" s="111" t="s">
        <v>100</v>
      </c>
      <c r="E344" s="137" t="s">
        <v>101</v>
      </c>
      <c r="F344" s="137"/>
      <c r="G344" s="4"/>
    </row>
    <row r="345" spans="1:7" s="23" customFormat="1" hidden="1" x14ac:dyDescent="0.2">
      <c r="B345" s="105" t="s">
        <v>104</v>
      </c>
      <c r="C345" s="2"/>
      <c r="D345" s="2"/>
      <c r="E345" s="2"/>
      <c r="F345" s="3"/>
      <c r="G345" s="4"/>
    </row>
    <row r="346" spans="1:7" s="23" customFormat="1" ht="26.25" hidden="1" customHeight="1" x14ac:dyDescent="0.2">
      <c r="A346" s="139" t="s">
        <v>105</v>
      </c>
      <c r="B346" s="139"/>
      <c r="C346" s="139"/>
      <c r="D346" s="139"/>
      <c r="E346" s="139"/>
      <c r="F346" s="139"/>
      <c r="G346" s="139"/>
    </row>
    <row r="347" spans="1:7" s="23" customFormat="1" ht="24.75" hidden="1" customHeight="1" x14ac:dyDescent="0.2">
      <c r="A347" s="140" t="s">
        <v>106</v>
      </c>
      <c r="B347" s="140"/>
      <c r="C347" s="140"/>
      <c r="D347" s="140"/>
      <c r="E347" s="140"/>
      <c r="F347" s="140"/>
      <c r="G347" s="140"/>
    </row>
    <row r="348" spans="1:7" s="23" customFormat="1" ht="24.75" hidden="1" customHeight="1" x14ac:dyDescent="0.2">
      <c r="A348" s="139" t="s">
        <v>107</v>
      </c>
      <c r="B348" s="139"/>
      <c r="C348" s="139"/>
      <c r="D348" s="139"/>
      <c r="E348" s="139"/>
      <c r="F348" s="139"/>
      <c r="G348" s="139"/>
    </row>
    <row r="349" spans="1:7" s="23" customFormat="1" ht="24.75" hidden="1" customHeight="1" x14ac:dyDescent="0.2">
      <c r="A349" s="139" t="s">
        <v>108</v>
      </c>
      <c r="B349" s="139"/>
      <c r="C349" s="139"/>
      <c r="D349" s="139"/>
      <c r="E349" s="139"/>
      <c r="F349" s="139"/>
      <c r="G349" s="139"/>
    </row>
    <row r="350" spans="1:7" s="23" customFormat="1" ht="24.75" hidden="1" customHeight="1" x14ac:dyDescent="0.2">
      <c r="A350" s="139" t="s">
        <v>109</v>
      </c>
      <c r="B350" s="139"/>
      <c r="C350" s="139"/>
      <c r="D350" s="139"/>
      <c r="E350" s="139"/>
      <c r="F350" s="139"/>
      <c r="G350" s="139"/>
    </row>
    <row r="351" spans="1:7" s="23" customFormat="1" ht="63.75" hidden="1" customHeight="1" x14ac:dyDescent="0.2">
      <c r="A351" s="138" t="s">
        <v>110</v>
      </c>
      <c r="B351" s="138"/>
      <c r="C351" s="138"/>
      <c r="D351" s="138"/>
      <c r="E351" s="138"/>
      <c r="F351" s="138"/>
      <c r="G351" s="138"/>
    </row>
    <row r="352" spans="1:7" s="23" customFormat="1" x14ac:dyDescent="0.2">
      <c r="F352" s="15"/>
      <c r="G352" s="13"/>
    </row>
  </sheetData>
  <mergeCells count="27">
    <mergeCell ref="A351:G351"/>
    <mergeCell ref="E344:F344"/>
    <mergeCell ref="A346:G346"/>
    <mergeCell ref="A347:G347"/>
    <mergeCell ref="A348:G348"/>
    <mergeCell ref="A349:G349"/>
    <mergeCell ref="A350:G350"/>
    <mergeCell ref="C343:D343"/>
    <mergeCell ref="A15:G15"/>
    <mergeCell ref="A16:G16"/>
    <mergeCell ref="A17:G17"/>
    <mergeCell ref="A18:B18"/>
    <mergeCell ref="A20:G20"/>
    <mergeCell ref="B21:G21"/>
    <mergeCell ref="C23:D23"/>
    <mergeCell ref="B24:G24"/>
    <mergeCell ref="B142:G142"/>
    <mergeCell ref="G268:G274"/>
    <mergeCell ref="E341:F341"/>
    <mergeCell ref="A14:G14"/>
    <mergeCell ref="B40:E40"/>
    <mergeCell ref="B60:E60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Б17А</vt:lpstr>
      <vt:lpstr>'2.8'!Область_печати</vt:lpstr>
      <vt:lpstr>Б17А!Область_печати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2020-03-30T07:28:06Z</cp:lastPrinted>
  <dcterms:created xsi:type="dcterms:W3CDTF">2020-03-26T09:44:52Z</dcterms:created>
  <dcterms:modified xsi:type="dcterms:W3CDTF">2020-03-30T07:28:19Z</dcterms:modified>
</cp:coreProperties>
</file>